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 02 - chodba do internátu" sheetId="2" r:id="rId2"/>
    <sheet name="SO 03 - dílny" sheetId="3" r:id="rId3"/>
    <sheet name="SO 04 - šatny" sheetId="4" r:id="rId4"/>
    <sheet name="SO 05 - přístavek" sheetId="5" r:id="rId5"/>
    <sheet name="SO 06 - chodba před těloc..." sheetId="6" r:id="rId6"/>
    <sheet name="SO 07 - střecha školní ga..." sheetId="7" r:id="rId7"/>
    <sheet name="VON - vedlejší a ostatní ...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 02 - chodba do internátu'!$C$89:$K$156</definedName>
    <definedName name="_xlnm.Print_Area" localSheetId="1">'SO 02 - chodba do internátu'!$C$4:$J$39,'SO 02 - chodba do internátu'!$C$77:$K$156</definedName>
    <definedName name="_xlnm.Print_Titles" localSheetId="1">'SO 02 - chodba do internátu'!$89:$89</definedName>
    <definedName name="_xlnm._FilterDatabase" localSheetId="2" hidden="1">'SO 03 - dílny'!$C$88:$K$179</definedName>
    <definedName name="_xlnm.Print_Area" localSheetId="2">'SO 03 - dílny'!$C$4:$J$39,'SO 03 - dílny'!$C$76:$K$179</definedName>
    <definedName name="_xlnm.Print_Titles" localSheetId="2">'SO 03 - dílny'!$88:$88</definedName>
    <definedName name="_xlnm._FilterDatabase" localSheetId="3" hidden="1">'SO 04 - šatny'!$C$87:$K$166</definedName>
    <definedName name="_xlnm.Print_Area" localSheetId="3">'SO 04 - šatny'!$C$4:$J$39,'SO 04 - šatny'!$C$75:$K$166</definedName>
    <definedName name="_xlnm.Print_Titles" localSheetId="3">'SO 04 - šatny'!$87:$87</definedName>
    <definedName name="_xlnm._FilterDatabase" localSheetId="4" hidden="1">'SO 05 - přístavek'!$C$84:$K$120</definedName>
    <definedName name="_xlnm.Print_Area" localSheetId="4">'SO 05 - přístavek'!$C$4:$J$39,'SO 05 - přístavek'!$C$72:$K$120</definedName>
    <definedName name="_xlnm.Print_Titles" localSheetId="4">'SO 05 - přístavek'!$84:$84</definedName>
    <definedName name="_xlnm._FilterDatabase" localSheetId="5" hidden="1">'SO 06 - chodba před těloc...'!$C$85:$K$134</definedName>
    <definedName name="_xlnm.Print_Area" localSheetId="5">'SO 06 - chodba před těloc...'!$C$4:$J$39,'SO 06 - chodba před těloc...'!$C$73:$K$134</definedName>
    <definedName name="_xlnm.Print_Titles" localSheetId="5">'SO 06 - chodba před těloc...'!$85:$85</definedName>
    <definedName name="_xlnm._FilterDatabase" localSheetId="6" hidden="1">'SO 07 - střecha školní ga...'!$C$89:$K$150</definedName>
    <definedName name="_xlnm.Print_Area" localSheetId="6">'SO 07 - střecha školní ga...'!$C$4:$J$39,'SO 07 - střecha školní ga...'!$C$77:$K$150</definedName>
    <definedName name="_xlnm.Print_Titles" localSheetId="6">'SO 07 - střecha školní ga...'!$89:$89</definedName>
    <definedName name="_xlnm._FilterDatabase" localSheetId="7" hidden="1">'VON - vedlejší a ostatní ...'!$C$79:$K$85</definedName>
    <definedName name="_xlnm.Print_Area" localSheetId="7">'VON - vedlejší a ostatní ...'!$C$4:$J$39,'VON - vedlejší a ostatní ...'!$C$67:$K$85</definedName>
    <definedName name="_xlnm.Print_Titles" localSheetId="7">'VON - vedlejší a ostatní ...'!$79:$79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R81"/>
  <c r="R80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48"/>
  <c i="7" r="J37"/>
  <c r="J36"/>
  <c i="1" r="AY60"/>
  <c i="7" r="J35"/>
  <c i="1" r="AX60"/>
  <c i="7"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T117"/>
  <c r="R118"/>
  <c r="R117"/>
  <c r="P118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BI93"/>
  <c r="BH93"/>
  <c r="BG93"/>
  <c r="BF93"/>
  <c r="T93"/>
  <c r="R93"/>
  <c r="P93"/>
  <c r="J87"/>
  <c r="F86"/>
  <c r="F84"/>
  <c r="E82"/>
  <c r="J55"/>
  <c r="F54"/>
  <c r="F52"/>
  <c r="E50"/>
  <c r="J21"/>
  <c r="E21"/>
  <c r="J86"/>
  <c r="J20"/>
  <c r="J18"/>
  <c r="E18"/>
  <c r="F55"/>
  <c r="J17"/>
  <c r="J12"/>
  <c r="J52"/>
  <c r="E7"/>
  <c r="E80"/>
  <c i="6" r="J37"/>
  <c r="J36"/>
  <c i="1" r="AY59"/>
  <c i="6" r="J35"/>
  <c i="1" r="AX59"/>
  <c i="6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T90"/>
  <c r="R91"/>
  <c r="R90"/>
  <c r="P91"/>
  <c r="P90"/>
  <c r="BI89"/>
  <c r="BH89"/>
  <c r="BG89"/>
  <c r="BF89"/>
  <c r="T89"/>
  <c r="T88"/>
  <c r="T87"/>
  <c r="R89"/>
  <c r="R88"/>
  <c r="R87"/>
  <c r="P89"/>
  <c r="P88"/>
  <c r="P87"/>
  <c r="J83"/>
  <c r="F82"/>
  <c r="F80"/>
  <c r="E78"/>
  <c r="J55"/>
  <c r="F54"/>
  <c r="F52"/>
  <c r="E50"/>
  <c r="J21"/>
  <c r="E21"/>
  <c r="J54"/>
  <c r="J20"/>
  <c r="J18"/>
  <c r="E18"/>
  <c r="F83"/>
  <c r="J17"/>
  <c r="J12"/>
  <c r="J80"/>
  <c r="E7"/>
  <c r="E76"/>
  <c i="5" r="J37"/>
  <c r="J36"/>
  <c i="1" r="AY58"/>
  <c i="5" r="J35"/>
  <c i="1" r="AX58"/>
  <c i="5"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T87"/>
  <c r="R88"/>
  <c r="R87"/>
  <c r="P88"/>
  <c r="P87"/>
  <c r="J82"/>
  <c r="F81"/>
  <c r="F79"/>
  <c r="E77"/>
  <c r="J55"/>
  <c r="F54"/>
  <c r="F52"/>
  <c r="E50"/>
  <c r="J21"/>
  <c r="E21"/>
  <c r="J81"/>
  <c r="J20"/>
  <c r="J18"/>
  <c r="E18"/>
  <c r="F82"/>
  <c r="J17"/>
  <c r="J12"/>
  <c r="J79"/>
  <c r="E7"/>
  <c r="E75"/>
  <c i="4" r="J37"/>
  <c r="J36"/>
  <c i="1" r="AY57"/>
  <c i="4" r="J35"/>
  <c i="1" r="AX57"/>
  <c i="4"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T90"/>
  <c r="R91"/>
  <c r="R90"/>
  <c r="P91"/>
  <c r="P90"/>
  <c r="J85"/>
  <c r="F84"/>
  <c r="F82"/>
  <c r="E80"/>
  <c r="J55"/>
  <c r="F54"/>
  <c r="F52"/>
  <c r="E50"/>
  <c r="J21"/>
  <c r="E21"/>
  <c r="J84"/>
  <c r="J20"/>
  <c r="J18"/>
  <c r="E18"/>
  <c r="F55"/>
  <c r="J17"/>
  <c r="J12"/>
  <c r="J82"/>
  <c r="E7"/>
  <c r="E48"/>
  <c i="3" r="J37"/>
  <c r="J36"/>
  <c i="1" r="AY56"/>
  <c i="3" r="J35"/>
  <c i="1" r="AX56"/>
  <c i="3"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J86"/>
  <c r="F85"/>
  <c r="F83"/>
  <c r="E81"/>
  <c r="J55"/>
  <c r="F54"/>
  <c r="F52"/>
  <c r="E50"/>
  <c r="J21"/>
  <c r="E21"/>
  <c r="J54"/>
  <c r="J20"/>
  <c r="J18"/>
  <c r="E18"/>
  <c r="F55"/>
  <c r="J17"/>
  <c r="J12"/>
  <c r="J83"/>
  <c r="E7"/>
  <c r="E48"/>
  <c i="2" r="J37"/>
  <c r="J36"/>
  <c i="1" r="AY55"/>
  <c i="2" r="J35"/>
  <c i="1" r="AX55"/>
  <c i="2"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T116"/>
  <c r="R117"/>
  <c r="R116"/>
  <c r="P117"/>
  <c r="P116"/>
  <c r="BI114"/>
  <c r="BH114"/>
  <c r="BG114"/>
  <c r="BF114"/>
  <c r="T114"/>
  <c r="T113"/>
  <c r="R114"/>
  <c r="R113"/>
  <c r="P114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T92"/>
  <c r="R93"/>
  <c r="R92"/>
  <c r="P93"/>
  <c r="P92"/>
  <c r="J87"/>
  <c r="F86"/>
  <c r="F84"/>
  <c r="E82"/>
  <c r="J55"/>
  <c r="F54"/>
  <c r="F52"/>
  <c r="E50"/>
  <c r="J21"/>
  <c r="E21"/>
  <c r="J54"/>
  <c r="J20"/>
  <c r="J18"/>
  <c r="E18"/>
  <c r="F87"/>
  <c r="J17"/>
  <c r="J12"/>
  <c r="J84"/>
  <c r="E7"/>
  <c r="E80"/>
  <c i="1" r="L50"/>
  <c r="AM50"/>
  <c r="AM49"/>
  <c r="L49"/>
  <c r="AM47"/>
  <c r="L47"/>
  <c r="L45"/>
  <c r="L44"/>
  <c i="8" r="BK85"/>
  <c r="J85"/>
  <c r="BK84"/>
  <c r="J84"/>
  <c r="BK83"/>
  <c r="J83"/>
  <c r="BK82"/>
  <c i="7" r="J148"/>
  <c r="J146"/>
  <c r="J145"/>
  <c r="J141"/>
  <c r="BK129"/>
  <c r="BK127"/>
  <c r="J123"/>
  <c r="BK113"/>
  <c r="BK111"/>
  <c r="BK110"/>
  <c r="BK106"/>
  <c r="BK98"/>
  <c r="BK94"/>
  <c i="6" r="J134"/>
  <c r="BK132"/>
  <c r="J131"/>
  <c r="J123"/>
  <c r="BK121"/>
  <c r="J120"/>
  <c r="BK118"/>
  <c r="BK116"/>
  <c r="J112"/>
  <c r="J111"/>
  <c r="J107"/>
  <c r="BK105"/>
  <c r="J97"/>
  <c r="BK94"/>
  <c i="5" r="J120"/>
  <c r="J115"/>
  <c r="BK113"/>
  <c r="BK111"/>
  <c r="J103"/>
  <c r="BK100"/>
  <c r="BK94"/>
  <c r="BK88"/>
  <c i="4" r="BK166"/>
  <c r="J165"/>
  <c r="BK161"/>
  <c r="J160"/>
  <c r="BK157"/>
  <c r="BK155"/>
  <c r="BK153"/>
  <c r="J152"/>
  <c r="BK151"/>
  <c r="J149"/>
  <c r="BK148"/>
  <c r="J147"/>
  <c r="J146"/>
  <c r="J144"/>
  <c r="J142"/>
  <c r="J141"/>
  <c r="BK136"/>
  <c r="J131"/>
  <c r="J127"/>
  <c r="BK125"/>
  <c r="BK123"/>
  <c r="J119"/>
  <c r="J116"/>
  <c r="J113"/>
  <c r="J109"/>
  <c r="BK108"/>
  <c r="J107"/>
  <c r="J102"/>
  <c r="BK101"/>
  <c r="BK98"/>
  <c r="BK91"/>
  <c i="3" r="J178"/>
  <c r="BK174"/>
  <c r="BK173"/>
  <c r="BK171"/>
  <c r="J169"/>
  <c r="BK164"/>
  <c r="BK156"/>
  <c r="J154"/>
  <c r="BK149"/>
  <c r="BK145"/>
  <c r="J143"/>
  <c r="J139"/>
  <c r="BK130"/>
  <c r="BK123"/>
  <c r="J119"/>
  <c r="BK117"/>
  <c r="J114"/>
  <c r="BK108"/>
  <c r="J105"/>
  <c r="J103"/>
  <c r="BK97"/>
  <c i="2" r="BK154"/>
  <c r="BK153"/>
  <c r="J148"/>
  <c r="BK146"/>
  <c r="J144"/>
  <c r="J143"/>
  <c r="BK140"/>
  <c r="BK139"/>
  <c r="BK136"/>
  <c r="BK132"/>
  <c r="BK126"/>
  <c r="BK119"/>
  <c r="BK117"/>
  <c r="J112"/>
  <c r="J108"/>
  <c r="J103"/>
  <c r="J100"/>
  <c r="BK99"/>
  <c r="J96"/>
  <c r="BK93"/>
  <c i="8" r="J82"/>
  <c i="7" r="J138"/>
  <c r="BK131"/>
  <c r="J127"/>
  <c r="BK126"/>
  <c r="BK123"/>
  <c r="J118"/>
  <c r="J111"/>
  <c r="J103"/>
  <c r="BK102"/>
  <c r="J98"/>
  <c r="BK97"/>
  <c r="J94"/>
  <c r="BK93"/>
  <c r="J93"/>
  <c i="6" r="BK133"/>
  <c r="J130"/>
  <c r="BK128"/>
  <c r="BK127"/>
  <c r="BK126"/>
  <c r="J121"/>
  <c r="J118"/>
  <c r="BK114"/>
  <c r="J108"/>
  <c r="J104"/>
  <c r="J102"/>
  <c r="BK100"/>
  <c r="BK97"/>
  <c r="J94"/>
  <c r="J89"/>
  <c i="5" r="J119"/>
  <c r="BK118"/>
  <c r="J114"/>
  <c r="J109"/>
  <c r="BK108"/>
  <c r="BK105"/>
  <c r="BK103"/>
  <c r="BK102"/>
  <c r="J100"/>
  <c r="J99"/>
  <c r="J98"/>
  <c r="BK97"/>
  <c r="BK92"/>
  <c r="J91"/>
  <c i="4" r="J163"/>
  <c r="BK160"/>
  <c r="J158"/>
  <c r="J157"/>
  <c r="J156"/>
  <c r="J153"/>
  <c r="BK152"/>
  <c r="BK145"/>
  <c r="BK141"/>
  <c r="J139"/>
  <c r="J136"/>
  <c r="BK131"/>
  <c r="J129"/>
  <c r="BK127"/>
  <c r="J123"/>
  <c r="BK114"/>
  <c r="J104"/>
  <c r="J99"/>
  <c r="J98"/>
  <c r="BK94"/>
  <c r="J91"/>
  <c i="3" r="BK179"/>
  <c r="BK178"/>
  <c r="J176"/>
  <c r="BK170"/>
  <c r="BK169"/>
  <c r="J168"/>
  <c r="J166"/>
  <c r="J163"/>
  <c r="BK162"/>
  <c r="BK160"/>
  <c r="BK159"/>
  <c r="J158"/>
  <c r="BK151"/>
  <c r="BK147"/>
  <c r="BK141"/>
  <c r="J137"/>
  <c r="J133"/>
  <c r="J126"/>
  <c r="J123"/>
  <c r="J122"/>
  <c r="BK121"/>
  <c r="BK111"/>
  <c r="BK105"/>
  <c r="BK102"/>
  <c r="BK94"/>
  <c i="2" r="BK156"/>
  <c r="BK150"/>
  <c r="J146"/>
  <c r="BK144"/>
  <c r="BK143"/>
  <c r="BK141"/>
  <c r="J136"/>
  <c r="J134"/>
  <c r="BK130"/>
  <c r="J128"/>
  <c r="BK124"/>
  <c r="BK121"/>
  <c r="BK114"/>
  <c r="BK110"/>
  <c r="J109"/>
  <c r="J105"/>
  <c r="BK96"/>
  <c i="8" r="F37"/>
  <c i="7" r="J150"/>
  <c r="BK145"/>
  <c r="BK143"/>
  <c r="J140"/>
  <c r="BK138"/>
  <c r="BK136"/>
  <c r="J134"/>
  <c r="BK132"/>
  <c r="J129"/>
  <c r="J126"/>
  <c r="J124"/>
  <c r="BK121"/>
  <c r="BK115"/>
  <c r="J113"/>
  <c r="J110"/>
  <c r="BK103"/>
  <c r="J100"/>
  <c i="6" r="J133"/>
  <c r="J132"/>
  <c r="BK130"/>
  <c r="J126"/>
  <c r="BK125"/>
  <c r="BK120"/>
  <c r="BK117"/>
  <c r="J114"/>
  <c r="BK112"/>
  <c r="BK111"/>
  <c r="BK108"/>
  <c r="BK104"/>
  <c r="BK102"/>
  <c r="BK95"/>
  <c r="BK91"/>
  <c i="5" r="BK120"/>
  <c r="J118"/>
  <c r="J117"/>
  <c r="BK115"/>
  <c r="BK112"/>
  <c r="BK109"/>
  <c r="J108"/>
  <c r="BK107"/>
  <c r="J105"/>
  <c r="J102"/>
  <c r="BK99"/>
  <c r="BK98"/>
  <c r="J97"/>
  <c r="J94"/>
  <c r="J92"/>
  <c r="J90"/>
  <c r="J88"/>
  <c i="4" r="J166"/>
  <c r="BK163"/>
  <c r="BK158"/>
  <c r="BK156"/>
  <c r="J151"/>
  <c r="BK149"/>
  <c r="J148"/>
  <c r="BK147"/>
  <c r="BK144"/>
  <c r="BK142"/>
  <c r="BK139"/>
  <c r="J137"/>
  <c r="J134"/>
  <c r="BK133"/>
  <c r="J125"/>
  <c r="BK116"/>
  <c r="BK113"/>
  <c r="BK109"/>
  <c r="BK107"/>
  <c r="BK104"/>
  <c r="BK99"/>
  <c r="J94"/>
  <c i="3" r="J179"/>
  <c r="BK176"/>
  <c r="J174"/>
  <c r="J173"/>
  <c r="J171"/>
  <c r="J170"/>
  <c r="BK165"/>
  <c r="BK163"/>
  <c r="J162"/>
  <c r="J159"/>
  <c r="BK158"/>
  <c r="J153"/>
  <c r="J149"/>
  <c r="J145"/>
  <c r="BK143"/>
  <c r="BK139"/>
  <c r="BK137"/>
  <c r="J130"/>
  <c r="J125"/>
  <c r="BK119"/>
  <c r="BK118"/>
  <c r="J117"/>
  <c r="BK115"/>
  <c r="J115"/>
  <c r="BK114"/>
  <c r="J108"/>
  <c r="BK106"/>
  <c r="BK103"/>
  <c r="J102"/>
  <c r="J97"/>
  <c r="J94"/>
  <c r="BK92"/>
  <c i="2" r="J156"/>
  <c r="J154"/>
  <c r="BK151"/>
  <c r="BK149"/>
  <c r="BK148"/>
  <c r="BK145"/>
  <c r="J140"/>
  <c r="J139"/>
  <c r="BK137"/>
  <c r="J135"/>
  <c r="J130"/>
  <c r="BK128"/>
  <c r="J126"/>
  <c r="J124"/>
  <c r="J117"/>
  <c r="J114"/>
  <c r="J110"/>
  <c r="BK103"/>
  <c r="BK98"/>
  <c r="J93"/>
  <c i="7" r="BK150"/>
  <c r="BK148"/>
  <c r="BK146"/>
  <c r="J143"/>
  <c r="BK141"/>
  <c r="BK140"/>
  <c r="J136"/>
  <c r="BK134"/>
  <c r="J132"/>
  <c r="J131"/>
  <c r="BK124"/>
  <c r="J121"/>
  <c r="BK118"/>
  <c r="J115"/>
  <c r="J106"/>
  <c r="J102"/>
  <c r="BK100"/>
  <c r="J97"/>
  <c i="6" r="BK134"/>
  <c r="BK131"/>
  <c r="J128"/>
  <c r="J127"/>
  <c r="J125"/>
  <c r="BK123"/>
  <c r="J117"/>
  <c r="J116"/>
  <c r="BK107"/>
  <c r="J105"/>
  <c r="J100"/>
  <c r="J95"/>
  <c r="J91"/>
  <c r="BK89"/>
  <c i="5" r="BK119"/>
  <c r="BK117"/>
  <c r="BK114"/>
  <c r="J113"/>
  <c r="J112"/>
  <c r="J111"/>
  <c r="J107"/>
  <c r="BK91"/>
  <c r="BK90"/>
  <c i="4" r="BK165"/>
  <c r="J161"/>
  <c r="J155"/>
  <c r="BK146"/>
  <c r="J145"/>
  <c r="BK137"/>
  <c r="BK134"/>
  <c r="J133"/>
  <c r="BK129"/>
  <c r="BK119"/>
  <c r="J114"/>
  <c r="J108"/>
  <c r="BK102"/>
  <c r="J101"/>
  <c i="3" r="BK168"/>
  <c r="BK166"/>
  <c r="J165"/>
  <c r="J164"/>
  <c r="J160"/>
  <c r="J156"/>
  <c r="BK154"/>
  <c r="BK153"/>
  <c r="J151"/>
  <c r="J147"/>
  <c r="J141"/>
  <c r="BK133"/>
  <c r="BK126"/>
  <c r="BK125"/>
  <c r="BK122"/>
  <c r="J121"/>
  <c r="J118"/>
  <c r="J111"/>
  <c r="J106"/>
  <c r="J92"/>
  <c i="2" r="J153"/>
  <c r="J151"/>
  <c r="J150"/>
  <c r="J149"/>
  <c r="J145"/>
  <c r="J141"/>
  <c r="J137"/>
  <c r="BK135"/>
  <c r="BK134"/>
  <c r="J132"/>
  <c r="J121"/>
  <c r="J119"/>
  <c r="BK112"/>
  <c r="BK109"/>
  <c r="BK108"/>
  <c r="BK105"/>
  <c r="BK100"/>
  <c r="J99"/>
  <c r="J98"/>
  <c i="1" r="AS54"/>
  <c i="2" l="1" r="BK102"/>
  <c r="J102"/>
  <c r="J63"/>
  <c r="BK107"/>
  <c r="J107"/>
  <c r="J64"/>
  <c r="P118"/>
  <c r="P115"/>
  <c r="P133"/>
  <c r="R152"/>
  <c i="3" r="P91"/>
  <c r="R96"/>
  <c r="BK120"/>
  <c r="J120"/>
  <c r="J66"/>
  <c r="BK146"/>
  <c r="J146"/>
  <c r="J67"/>
  <c r="BK167"/>
  <c r="J167"/>
  <c r="J68"/>
  <c r="BK177"/>
  <c r="J177"/>
  <c r="J69"/>
  <c i="4" r="R93"/>
  <c r="R89"/>
  <c r="T93"/>
  <c r="T89"/>
  <c r="T88"/>
  <c r="P106"/>
  <c r="R135"/>
  <c r="R154"/>
  <c r="T164"/>
  <c i="5" r="BK96"/>
  <c r="BK110"/>
  <c r="J110"/>
  <c r="J65"/>
  <c i="6" r="R93"/>
  <c r="R110"/>
  <c r="P129"/>
  <c i="7" r="R96"/>
  <c i="2" r="R95"/>
  <c r="R91"/>
  <c r="R90"/>
  <c r="R102"/>
  <c r="P107"/>
  <c r="R118"/>
  <c r="R115"/>
  <c r="T133"/>
  <c r="P152"/>
  <c i="3" r="R91"/>
  <c r="R90"/>
  <c r="T96"/>
  <c r="P120"/>
  <c r="R146"/>
  <c r="T167"/>
  <c r="P177"/>
  <c i="4" r="BK93"/>
  <c r="J93"/>
  <c r="J62"/>
  <c r="R106"/>
  <c r="T135"/>
  <c r="T154"/>
  <c r="R164"/>
  <c i="5" r="R89"/>
  <c r="R86"/>
  <c r="R85"/>
  <c r="P96"/>
  <c r="T110"/>
  <c i="6" r="BK93"/>
  <c r="BK110"/>
  <c r="J110"/>
  <c r="J65"/>
  <c r="BK129"/>
  <c r="J129"/>
  <c r="J66"/>
  <c i="7" r="T92"/>
  <c r="BK101"/>
  <c r="J101"/>
  <c r="J63"/>
  <c r="R101"/>
  <c r="T105"/>
  <c r="P120"/>
  <c r="BK130"/>
  <c r="J130"/>
  <c r="J68"/>
  <c r="R130"/>
  <c r="P144"/>
  <c r="T144"/>
  <c r="P147"/>
  <c i="2" r="P95"/>
  <c r="P91"/>
  <c r="P90"/>
  <c i="1" r="AU55"/>
  <c i="2" r="P102"/>
  <c r="T107"/>
  <c r="BK118"/>
  <c r="J118"/>
  <c r="J68"/>
  <c r="BK133"/>
  <c r="J133"/>
  <c r="J69"/>
  <c r="BK152"/>
  <c r="J152"/>
  <c r="J70"/>
  <c i="3" r="T91"/>
  <c r="T90"/>
  <c r="P96"/>
  <c r="BK113"/>
  <c r="J113"/>
  <c r="J65"/>
  <c r="R113"/>
  <c r="T120"/>
  <c r="T146"/>
  <c r="R167"/>
  <c r="T177"/>
  <c i="4" r="P93"/>
  <c r="P89"/>
  <c r="T106"/>
  <c r="T105"/>
  <c r="P135"/>
  <c r="P154"/>
  <c r="P164"/>
  <c i="5" r="P89"/>
  <c r="P86"/>
  <c r="T96"/>
  <c r="T95"/>
  <c r="R110"/>
  <c i="6" r="P93"/>
  <c r="P110"/>
  <c r="R129"/>
  <c i="7" r="BK92"/>
  <c r="J92"/>
  <c r="J61"/>
  <c r="R92"/>
  <c r="P96"/>
  <c r="P101"/>
  <c r="T101"/>
  <c r="P105"/>
  <c r="R120"/>
  <c r="P130"/>
  <c r="BK144"/>
  <c r="J144"/>
  <c r="J69"/>
  <c r="BK147"/>
  <c r="J147"/>
  <c r="J70"/>
  <c r="T147"/>
  <c i="2" r="BK95"/>
  <c r="J95"/>
  <c r="J62"/>
  <c r="T95"/>
  <c r="T91"/>
  <c r="T90"/>
  <c r="T102"/>
  <c r="R107"/>
  <c r="T118"/>
  <c r="T115"/>
  <c r="R133"/>
  <c r="T152"/>
  <c i="3" r="BK91"/>
  <c r="J91"/>
  <c r="J61"/>
  <c r="BK96"/>
  <c r="J96"/>
  <c r="J62"/>
  <c r="P113"/>
  <c r="T113"/>
  <c r="T112"/>
  <c r="R120"/>
  <c r="P146"/>
  <c r="P167"/>
  <c r="R177"/>
  <c i="4" r="BK106"/>
  <c r="J106"/>
  <c r="J65"/>
  <c r="BK135"/>
  <c r="J135"/>
  <c r="J66"/>
  <c r="BK154"/>
  <c r="J154"/>
  <c r="J67"/>
  <c r="BK164"/>
  <c r="J164"/>
  <c r="J68"/>
  <c i="5" r="BK89"/>
  <c r="J89"/>
  <c r="J62"/>
  <c r="T89"/>
  <c r="T86"/>
  <c r="T85"/>
  <c r="R96"/>
  <c r="R95"/>
  <c r="P110"/>
  <c i="6" r="T93"/>
  <c r="T92"/>
  <c r="T86"/>
  <c r="T110"/>
  <c r="T129"/>
  <c i="7" r="P92"/>
  <c r="P91"/>
  <c r="BK96"/>
  <c r="J96"/>
  <c r="J62"/>
  <c r="T96"/>
  <c r="BK105"/>
  <c r="J105"/>
  <c r="J64"/>
  <c r="R105"/>
  <c r="BK120"/>
  <c r="J120"/>
  <c r="J67"/>
  <c r="T120"/>
  <c r="T119"/>
  <c r="T130"/>
  <c r="R144"/>
  <c r="R147"/>
  <c i="8" r="BK81"/>
  <c r="J81"/>
  <c r="J60"/>
  <c r="P81"/>
  <c r="P80"/>
  <c i="1" r="AU61"/>
  <c i="8" r="T81"/>
  <c r="T80"/>
  <c i="2" r="F55"/>
  <c r="J86"/>
  <c r="BE128"/>
  <c r="BE135"/>
  <c r="BE137"/>
  <c r="BE141"/>
  <c r="BE143"/>
  <c r="BE145"/>
  <c r="BE146"/>
  <c r="BE154"/>
  <c r="BK92"/>
  <c i="3" r="E79"/>
  <c r="BE94"/>
  <c r="BE102"/>
  <c r="BE106"/>
  <c r="BE114"/>
  <c r="BE137"/>
  <c r="BE143"/>
  <c r="BE147"/>
  <c r="BE156"/>
  <c r="BE160"/>
  <c r="BE163"/>
  <c r="BE170"/>
  <c r="BE173"/>
  <c r="BE174"/>
  <c r="BK110"/>
  <c r="J110"/>
  <c r="J63"/>
  <c i="4" r="J52"/>
  <c r="F85"/>
  <c r="BE91"/>
  <c r="BE94"/>
  <c r="BE102"/>
  <c r="BE109"/>
  <c r="BE123"/>
  <c r="BE125"/>
  <c r="BE136"/>
  <c r="BE139"/>
  <c r="BE141"/>
  <c r="BE142"/>
  <c r="BE145"/>
  <c r="BE148"/>
  <c r="BE151"/>
  <c r="BE152"/>
  <c r="BE155"/>
  <c r="BE160"/>
  <c r="BE166"/>
  <c r="BK103"/>
  <c r="J103"/>
  <c r="J63"/>
  <c i="5" r="J52"/>
  <c r="F55"/>
  <c r="BE94"/>
  <c r="BE98"/>
  <c r="BE99"/>
  <c r="BE102"/>
  <c r="BE103"/>
  <c r="BE108"/>
  <c r="BE113"/>
  <c r="BE115"/>
  <c r="BK87"/>
  <c r="J87"/>
  <c r="J61"/>
  <c i="6" r="E48"/>
  <c r="J52"/>
  <c r="J82"/>
  <c r="BE95"/>
  <c r="BE102"/>
  <c r="BE108"/>
  <c r="BE111"/>
  <c r="BE112"/>
  <c r="BE116"/>
  <c r="BE118"/>
  <c r="BE120"/>
  <c r="BE126"/>
  <c r="BE133"/>
  <c r="BK88"/>
  <c r="J88"/>
  <c r="J61"/>
  <c i="7" r="E48"/>
  <c r="J54"/>
  <c r="J84"/>
  <c r="F87"/>
  <c r="BE102"/>
  <c r="BE111"/>
  <c r="BE123"/>
  <c r="BE127"/>
  <c i="2" r="J52"/>
  <c r="BE99"/>
  <c r="BE100"/>
  <c r="BE105"/>
  <c r="BE108"/>
  <c r="BE110"/>
  <c r="BE119"/>
  <c r="BE130"/>
  <c r="BE136"/>
  <c r="BK113"/>
  <c r="J113"/>
  <c r="J65"/>
  <c i="3" r="J52"/>
  <c r="J85"/>
  <c r="BE97"/>
  <c r="BE111"/>
  <c r="BE121"/>
  <c r="BE125"/>
  <c r="BE153"/>
  <c r="BE154"/>
  <c r="BE158"/>
  <c r="BE165"/>
  <c r="BE166"/>
  <c r="BE169"/>
  <c r="BE171"/>
  <c r="BE176"/>
  <c i="4" r="J54"/>
  <c r="BE98"/>
  <c r="BE101"/>
  <c r="BE127"/>
  <c r="BE131"/>
  <c r="BE153"/>
  <c i="5" r="BE90"/>
  <c r="BE109"/>
  <c r="BE111"/>
  <c r="BE118"/>
  <c i="6" r="BE94"/>
  <c r="BE104"/>
  <c r="BE107"/>
  <c r="BE121"/>
  <c r="BE128"/>
  <c r="BK90"/>
  <c r="J90"/>
  <c r="J62"/>
  <c i="7" r="BE93"/>
  <c r="BE94"/>
  <c r="BE97"/>
  <c r="BE98"/>
  <c r="BE100"/>
  <c r="BE106"/>
  <c r="BE110"/>
  <c r="BE121"/>
  <c r="BE126"/>
  <c r="BE129"/>
  <c r="BE140"/>
  <c i="2" r="BE93"/>
  <c r="BE96"/>
  <c r="BE103"/>
  <c r="BE109"/>
  <c r="BE112"/>
  <c r="BE117"/>
  <c r="BE121"/>
  <c r="BE126"/>
  <c r="BE132"/>
  <c r="BE139"/>
  <c r="BE140"/>
  <c r="BE148"/>
  <c r="BE149"/>
  <c r="BE150"/>
  <c r="BE151"/>
  <c r="BE153"/>
  <c i="3" r="F86"/>
  <c r="BE103"/>
  <c r="BE105"/>
  <c r="BE115"/>
  <c r="BE117"/>
  <c r="BE118"/>
  <c r="BE122"/>
  <c r="BE123"/>
  <c r="BE126"/>
  <c r="BE130"/>
  <c r="BE145"/>
  <c r="BE164"/>
  <c r="BE168"/>
  <c r="BE178"/>
  <c r="BE179"/>
  <c i="4" r="E78"/>
  <c r="BE107"/>
  <c r="BE108"/>
  <c r="BE113"/>
  <c r="BE116"/>
  <c r="BE119"/>
  <c r="BE137"/>
  <c r="BE144"/>
  <c r="BE146"/>
  <c r="BE149"/>
  <c r="BE158"/>
  <c r="BE163"/>
  <c r="BE165"/>
  <c r="BK90"/>
  <c r="J90"/>
  <c r="J61"/>
  <c i="5" r="E48"/>
  <c r="BE88"/>
  <c r="BE91"/>
  <c r="BE105"/>
  <c r="BE114"/>
  <c r="BE119"/>
  <c r="BE120"/>
  <c i="6" r="BE97"/>
  <c r="BE105"/>
  <c r="BE114"/>
  <c r="BE117"/>
  <c r="BE131"/>
  <c r="BE132"/>
  <c r="BE134"/>
  <c i="7" r="BE115"/>
  <c r="BE136"/>
  <c r="BE141"/>
  <c r="BE143"/>
  <c r="BE145"/>
  <c r="BE146"/>
  <c r="BE148"/>
  <c r="BK117"/>
  <c r="J117"/>
  <c r="J65"/>
  <c i="8" r="J54"/>
  <c r="F55"/>
  <c r="E70"/>
  <c r="BE82"/>
  <c i="2" r="E48"/>
  <c r="BE98"/>
  <c r="BE114"/>
  <c r="BE124"/>
  <c r="BE134"/>
  <c r="BE144"/>
  <c r="BE156"/>
  <c r="BK116"/>
  <c r="BK115"/>
  <c r="J115"/>
  <c r="J66"/>
  <c i="3" r="BE92"/>
  <c r="BE108"/>
  <c r="BE119"/>
  <c r="BE133"/>
  <c r="BE139"/>
  <c r="BE141"/>
  <c r="BE149"/>
  <c r="BE151"/>
  <c r="BE159"/>
  <c r="BE162"/>
  <c i="4" r="BE99"/>
  <c r="BE104"/>
  <c r="BE114"/>
  <c r="BE129"/>
  <c r="BE133"/>
  <c r="BE134"/>
  <c r="BE147"/>
  <c r="BE156"/>
  <c r="BE157"/>
  <c r="BE161"/>
  <c i="5" r="J54"/>
  <c r="BE92"/>
  <c r="BE97"/>
  <c r="BE100"/>
  <c r="BE107"/>
  <c r="BE112"/>
  <c r="BE117"/>
  <c i="6" r="F55"/>
  <c r="BE89"/>
  <c r="BE91"/>
  <c r="BE100"/>
  <c r="BE123"/>
  <c r="BE125"/>
  <c r="BE127"/>
  <c r="BE130"/>
  <c i="7" r="BE103"/>
  <c r="BE113"/>
  <c r="BE118"/>
  <c r="BE124"/>
  <c r="BE131"/>
  <c r="BE132"/>
  <c r="BE134"/>
  <c r="BE138"/>
  <c r="BE150"/>
  <c i="8" r="J52"/>
  <c r="BE83"/>
  <c r="BE84"/>
  <c r="BE85"/>
  <c i="1" r="BD61"/>
  <c i="4" r="F36"/>
  <c i="1" r="BC57"/>
  <c i="2" r="F34"/>
  <c i="1" r="BA55"/>
  <c i="2" r="F36"/>
  <c i="1" r="BC55"/>
  <c i="4" r="F35"/>
  <c i="1" r="BB57"/>
  <c i="6" r="F34"/>
  <c i="1" r="BA59"/>
  <c i="3" r="F34"/>
  <c i="1" r="BA56"/>
  <c i="4" r="F37"/>
  <c i="1" r="BD57"/>
  <c i="6" r="J34"/>
  <c i="1" r="AW59"/>
  <c i="7" r="F34"/>
  <c i="1" r="BA60"/>
  <c i="8" r="F34"/>
  <c i="1" r="BA61"/>
  <c i="3" r="J34"/>
  <c i="1" r="AW56"/>
  <c i="2" r="F37"/>
  <c i="1" r="BD55"/>
  <c i="3" r="F35"/>
  <c i="1" r="BB56"/>
  <c i="5" r="F34"/>
  <c i="1" r="BA58"/>
  <c i="3" r="F36"/>
  <c i="1" r="BC56"/>
  <c i="7" r="F37"/>
  <c i="1" r="BD60"/>
  <c i="8" r="J34"/>
  <c i="1" r="AW61"/>
  <c i="2" r="F35"/>
  <c i="1" r="BB55"/>
  <c i="5" r="J34"/>
  <c i="1" r="AW58"/>
  <c i="7" r="J34"/>
  <c i="1" r="AW60"/>
  <c i="4" r="F34"/>
  <c i="1" r="BA57"/>
  <c i="5" r="F37"/>
  <c i="1" r="BD58"/>
  <c i="7" r="F35"/>
  <c i="1" r="BB60"/>
  <c i="5" r="F36"/>
  <c i="1" r="BC58"/>
  <c i="2" r="J34"/>
  <c i="1" r="AW55"/>
  <c i="5" r="F35"/>
  <c i="1" r="BB58"/>
  <c i="8" r="F35"/>
  <c i="1" r="BB61"/>
  <c i="6" r="F35"/>
  <c i="1" r="BB59"/>
  <c i="4" r="J34"/>
  <c i="1" r="AW57"/>
  <c i="6" r="F36"/>
  <c i="1" r="BC59"/>
  <c i="3" r="F37"/>
  <c i="1" r="BD56"/>
  <c i="6" r="F37"/>
  <c i="1" r="BD59"/>
  <c i="7" r="F36"/>
  <c i="1" r="BC60"/>
  <c i="8" r="F36"/>
  <c i="1" r="BC61"/>
  <c i="7" l="1" r="P119"/>
  <c i="5" r="BK95"/>
  <c r="J95"/>
  <c r="J63"/>
  <c i="2" r="BK91"/>
  <c r="J91"/>
  <c r="J60"/>
  <c i="7" r="P90"/>
  <c i="1" r="AU60"/>
  <c i="3" r="P112"/>
  <c i="7" r="R91"/>
  <c r="R90"/>
  <c i="3" r="T89"/>
  <c i="7" r="R119"/>
  <c i="6" r="P92"/>
  <c r="P86"/>
  <c i="1" r="AU59"/>
  <c i="3" r="R112"/>
  <c r="R89"/>
  <c i="4" r="R105"/>
  <c r="R88"/>
  <c i="6" r="R92"/>
  <c r="R86"/>
  <c i="4" r="P105"/>
  <c r="P88"/>
  <c i="1" r="AU57"/>
  <c i="7" r="T91"/>
  <c r="T90"/>
  <c i="6" r="BK92"/>
  <c r="J92"/>
  <c r="J63"/>
  <c i="5" r="P95"/>
  <c r="P85"/>
  <c i="1" r="AU58"/>
  <c i="3" r="P90"/>
  <c r="P89"/>
  <c i="1" r="AU56"/>
  <c i="3" r="BK112"/>
  <c r="J112"/>
  <c r="J64"/>
  <c i="4" r="BK105"/>
  <c r="J105"/>
  <c r="J64"/>
  <c i="5" r="J96"/>
  <c r="J64"/>
  <c i="2" r="J92"/>
  <c r="J61"/>
  <c r="J116"/>
  <c r="J67"/>
  <c i="3" r="BK90"/>
  <c r="BK89"/>
  <c r="J89"/>
  <c i="4" r="BK89"/>
  <c r="J89"/>
  <c r="J60"/>
  <c i="6" r="J93"/>
  <c r="J64"/>
  <c i="7" r="BK91"/>
  <c r="J91"/>
  <c r="J60"/>
  <c i="5" r="BK86"/>
  <c r="J86"/>
  <c r="J60"/>
  <c i="6" r="BK87"/>
  <c r="J87"/>
  <c r="J60"/>
  <c i="7" r="BK119"/>
  <c r="J119"/>
  <c r="J66"/>
  <c i="8" r="BK80"/>
  <c r="J80"/>
  <c r="J59"/>
  <c i="3" r="J30"/>
  <c i="1" r="AG56"/>
  <c r="BA54"/>
  <c r="W30"/>
  <c i="5" r="F33"/>
  <c i="1" r="AZ58"/>
  <c r="BB54"/>
  <c r="AX54"/>
  <c r="BC54"/>
  <c r="AY54"/>
  <c i="4" r="F33"/>
  <c i="1" r="AZ57"/>
  <c r="BD54"/>
  <c r="W33"/>
  <c i="6" r="J33"/>
  <c i="1" r="AV59"/>
  <c r="AT59"/>
  <c i="4" r="J33"/>
  <c i="1" r="AV57"/>
  <c r="AT57"/>
  <c i="6" r="F33"/>
  <c i="1" r="AZ59"/>
  <c i="5" r="J33"/>
  <c i="1" r="AV58"/>
  <c r="AT58"/>
  <c i="2" r="F33"/>
  <c i="1" r="AZ55"/>
  <c i="3" r="F33"/>
  <c i="1" r="AZ56"/>
  <c i="2" r="J33"/>
  <c i="1" r="AV55"/>
  <c r="AT55"/>
  <c i="7" r="F33"/>
  <c i="1" r="AZ60"/>
  <c i="8" r="J33"/>
  <c i="1" r="AV61"/>
  <c r="AT61"/>
  <c i="3" r="J33"/>
  <c i="1" r="AV56"/>
  <c r="AT56"/>
  <c i="7" r="J33"/>
  <c i="1" r="AV60"/>
  <c r="AT60"/>
  <c i="8" r="F33"/>
  <c i="1" r="AZ61"/>
  <c i="3" l="1" r="J39"/>
  <c i="2" r="BK90"/>
  <c r="J90"/>
  <c r="J59"/>
  <c i="3" r="J90"/>
  <c r="J60"/>
  <c i="4" r="BK88"/>
  <c r="J88"/>
  <c i="6" r="BK86"/>
  <c r="J86"/>
  <c r="J59"/>
  <c i="3" r="J59"/>
  <c i="5" r="BK85"/>
  <c r="J85"/>
  <c r="J59"/>
  <c i="7" r="BK90"/>
  <c r="J90"/>
  <c r="J59"/>
  <c i="1" r="AN56"/>
  <c r="AU54"/>
  <c r="AZ54"/>
  <c r="AV54"/>
  <c r="AK29"/>
  <c r="W32"/>
  <c r="AW54"/>
  <c r="AK30"/>
  <c r="W31"/>
  <c i="4" r="J30"/>
  <c i="1" r="AG57"/>
  <c r="AN57"/>
  <c i="8" r="J30"/>
  <c i="1" r="AG61"/>
  <c r="AN61"/>
  <c i="4" l="1" r="J39"/>
  <c r="J59"/>
  <c i="8" r="J39"/>
  <c i="1" r="W29"/>
  <c i="2" r="J30"/>
  <c i="1" r="AG55"/>
  <c r="AN55"/>
  <c i="7" r="J30"/>
  <c i="1" r="AG60"/>
  <c r="AN60"/>
  <c r="AT54"/>
  <c i="5" r="J30"/>
  <c i="1" r="AG58"/>
  <c r="AN58"/>
  <c i="6" r="J30"/>
  <c i="1" r="AG59"/>
  <c r="AN59"/>
  <c i="2" l="1" r="J39"/>
  <c i="5" r="J39"/>
  <c i="6" r="J39"/>
  <c i="7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<sst xmlns="http://schemas.openxmlformats.org/spreadsheetml/2006/main">
  <si>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</si>
  <si>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</si>
  <si>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</si>
  <si>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</si>
  <si>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</si>
  <si>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{b95046a3-58ee-468e-ac42-0a5712d95ca7}</t>
  </si>
  <si>
    <t>0,1</t>
  </si>
  <si>
    <t>21</t>
  </si>
  <si>
    <t>0,01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</si>
  <si>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</si>
  <si>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</si>
  <si>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</si>
  <si>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</si>
  <si>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</si>
  <si>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2021-19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</si>
  <si>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</si>
  <si>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</si>
  <si>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Střecha domova mládeže, spojovací krček a dílny</t>
  </si>
  <si>
    <t>KSO:</t>
  </si>
  <si>
    <t/>
  </si>
  <si>
    <t>CC-CZ:</t>
  </si>
  <si>
    <t>Místo:</t>
  </si>
  <si>
    <t>Školní 280, 331 01 Plasy</t>
  </si>
  <si>
    <t>Datum:</t>
  </si>
  <si>
    <t>22. 6. 2021</t>
  </si>
  <si>
    <t>Zadavatel:</t>
  </si>
  <si>
    <t>IČ:</t>
  </si>
  <si>
    <t>Gymnázium a střední odborná škola, Plasy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</si>
  <si>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</si>
  <si>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</si>
  <si>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</si>
  <si>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</si>
  <si>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</si>
  <si>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</si>
  <si>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</si>
  <si>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Jaroslav Suchý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</si>
  <si>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</si>
  <si>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</si>
  <si>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</si>
  <si>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</si>
  <si>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</si>
  <si>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</si>
  <si>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</si>
  <si>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</si>
  <si>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</si>
  <si>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</si>
  <si>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</si>
  <si>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</si>
  <si>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</si>
  <si>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</si>
  <si>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</si>
  <si>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</si>
  <si>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</si>
  <si>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</si>
  <si>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</si>
  <si>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</si>
  <si>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</si>
  <si>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</si>
  <si>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</si>
  <si>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</si>
  <si>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</si>
  <si>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</si>
  <si>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</si>
  <si>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</si>
  <si>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</si>
  <si>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</si>
  <si>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</si>
  <si>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</si>
  <si>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</si>
  <si>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</si>
  <si>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</si>
  <si>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</si>
  <si>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</si>
  <si>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</si>
  <si>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</si>
  <si>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</si>
  <si>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</si>
  <si>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</si>
  <si>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chodba do internátu</t>
  </si>
  <si>
    <t>STA</t>
  </si>
  <si>
    <t>1</t>
  </si>
  <si>
    <t>{db776cce-eb1e-4e1b-94eb-9d495ed2e7e8}</t>
  </si>
  <si>
    <t>2</t>
  </si>
  <si>
    <t>SO 03</t>
  </si>
  <si>
    <t>dílny</t>
  </si>
  <si>
    <t>{7ad41c07-3152-44b8-a59b-0bad2057e7d0}</t>
  </si>
  <si>
    <t>SO 04</t>
  </si>
  <si>
    <t>šatny</t>
  </si>
  <si>
    <t>{aa27deb9-aff5-4e12-80cf-752e9383cac0}</t>
  </si>
  <si>
    <t>SO 05</t>
  </si>
  <si>
    <t>přístavek</t>
  </si>
  <si>
    <t>{f36acc05-5cb4-494a-8bf2-98677b29ff3a}</t>
  </si>
  <si>
    <t>SO 06</t>
  </si>
  <si>
    <t>chodba před tělocvičnou</t>
  </si>
  <si>
    <t>{b7f5080e-96b7-4af3-a6cb-905b6b820e25}</t>
  </si>
  <si>
    <t>SO 07</t>
  </si>
  <si>
    <t>střecha školní garáže</t>
  </si>
  <si>
    <t>{5e9ca814-7524-49ed-a334-fc4da64be778}</t>
  </si>
  <si>
    <t>VON</t>
  </si>
  <si>
    <t>vedlejší a ostatní náklady</t>
  </si>
  <si>
    <t>{71ab2c3b-811b-424c-9647-94de021bb205}</t>
  </si>
  <si>
    <t>KRYCÍ LIST SOUPISU PRACÍ</t>
  </si>
  <si>
    <t>Objekt:</t>
  </si>
  <si>
    <t>SO 02 - chodba do internátu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</si>
  <si>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</si>
  <si>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</si>
  <si>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</si>
  <si>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</si>
  <si>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</si>
  <si>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</si>
  <si>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</si>
  <si>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</si>
  <si>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</si>
  <si>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</si>
  <si>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</si>
  <si>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</si>
  <si>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</si>
  <si>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</si>
  <si>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</si>
  <si>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</si>
  <si>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</si>
  <si>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</si>
  <si>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</si>
  <si>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</si>
  <si>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</si>
  <si>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</si>
  <si>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</si>
  <si>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</si>
  <si>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</si>
  <si>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</si>
  <si>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</si>
  <si>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</si>
  <si>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</si>
  <si>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</si>
  <si>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</si>
  <si>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</si>
  <si>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</si>
  <si>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</si>
  <si>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311272031</t>
  </si>
  <si>
    <t>Zdivo z pórobetonových tvárnic na tenké maltové lože, tl. zdiva 200 mm pevnost tvárnic přes P2 do P4, objemová hmotnost přes 450 do 600 kg/m3 hladkých</t>
  </si>
  <si>
    <t>m2</t>
  </si>
  <si>
    <t>CS ÚRS 2021 01</t>
  </si>
  <si>
    <t>4</t>
  </si>
  <si>
    <t>384561980</t>
  </si>
  <si>
    <t>VV</t>
  </si>
  <si>
    <t>10*0,25</t>
  </si>
  <si>
    <t>6</t>
  </si>
  <si>
    <t>Úpravy povrchů, podlahy a osazování výplní</t>
  </si>
  <si>
    <t>623322141</t>
  </si>
  <si>
    <t>Omítka vápenocementová lehčená vnějších ploch nanášená ručně dvouvrstvá, tloušťky jádrové omítky do 15 mm a tloušťky štuku do 3 mm štuková pilířů nebo sloupů</t>
  </si>
  <si>
    <t>1622140442</t>
  </si>
  <si>
    <t>"atika" 2,50</t>
  </si>
  <si>
    <t>629999030</t>
  </si>
  <si>
    <t>Příplatky k cenám úprav vnějších povrchů za zvýšenou pracnost při provádění prací menšího rozsahu omítané plochy do 10 m2</t>
  </si>
  <si>
    <t>1448827193</t>
  </si>
  <si>
    <t>629999042</t>
  </si>
  <si>
    <t>Příplatky k cenám úprav vnějších povrchů za ztížené pracovní podmínky práce v nadstřešní části objektu</t>
  </si>
  <si>
    <t>549551297</t>
  </si>
  <si>
    <t>5</t>
  </si>
  <si>
    <t>632450122</t>
  </si>
  <si>
    <t>Potěr cementový vyrovnávací ze suchých směsí v pásu o průměrné (střední) tl. přes 20 do 30 mm</t>
  </si>
  <si>
    <t>-1682691067</t>
  </si>
  <si>
    <t>10*(0,23+0,37)</t>
  </si>
  <si>
    <t>9</t>
  </si>
  <si>
    <t>Ostatní konstrukce a práce, bourání</t>
  </si>
  <si>
    <t>949101112</t>
  </si>
  <si>
    <t>Lešení pomocné pracovní pro objekty pozemních staveb pro zatížení do 150 kg/m2, o výšce lešeňové podlahy přes 1,9 do 3,5 m</t>
  </si>
  <si>
    <t>952253073</t>
  </si>
  <si>
    <t>2*10</t>
  </si>
  <si>
    <t>7</t>
  </si>
  <si>
    <t>953312122</t>
  </si>
  <si>
    <t>Vložky svislé do dilatačních spár z polystyrenových desek extrudovaných včetně dodání a osazení, v jakémkoliv zdivu přes 10 do 20 mm</t>
  </si>
  <si>
    <t>-860433838</t>
  </si>
  <si>
    <t>0,25*10</t>
  </si>
  <si>
    <t>997</t>
  </si>
  <si>
    <t>Přesun sutě</t>
  </si>
  <si>
    <t>8</t>
  </si>
  <si>
    <t>997013211</t>
  </si>
  <si>
    <t>Vnitrostaveništní doprava suti a vybouraných hmot vodorovně do 50 m svisle ručně pro budovy a haly výšky do 6 m</t>
  </si>
  <si>
    <t>t</t>
  </si>
  <si>
    <t>-603740605</t>
  </si>
  <si>
    <t>997013501</t>
  </si>
  <si>
    <t>Odvoz suti a vybouraných hmot na skládku nebo meziskládku se složením, na vzdálenost do 1 km</t>
  </si>
  <si>
    <t>-492266462</t>
  </si>
  <si>
    <t>10</t>
  </si>
  <si>
    <t>997013509</t>
  </si>
  <si>
    <t>Odvoz suti a vybouraných hmot na skládku nebo meziskládku se složením, na vzdálenost Příplatek k ceně za každý další i započatý 1 km přes 1 km</t>
  </si>
  <si>
    <t>-997109292</t>
  </si>
  <si>
    <t>0,54*14 'Přepočtené koeficientem množství</t>
  </si>
  <si>
    <t>11</t>
  </si>
  <si>
    <t>997013645</t>
  </si>
  <si>
    <t>Poplatek za uložení stavebního odpadu na skládce (skládkovné) asfaltového bez obsahu dehtu zatříděného do Katalogu odpadů pod kódem 17 03 02</t>
  </si>
  <si>
    <t>2050693904</t>
  </si>
  <si>
    <t>998</t>
  </si>
  <si>
    <t>Přesun hmot</t>
  </si>
  <si>
    <t>12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</si>
  <si>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</si>
  <si>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</si>
  <si>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450430702</t>
  </si>
  <si>
    <t>PSV</t>
  </si>
  <si>
    <t>Práce a dodávky PSV</t>
  </si>
  <si>
    <t>712</t>
  </si>
  <si>
    <t>Povlakové krytiny</t>
  </si>
  <si>
    <t>13</t>
  </si>
  <si>
    <t>712300843</t>
  </si>
  <si>
    <t>Odstranění ze střech plochých do 10° zbytkového asfaltového pásu odsekáním</t>
  </si>
  <si>
    <t>16</t>
  </si>
  <si>
    <t>-250159863</t>
  </si>
  <si>
    <t>762</t>
  </si>
  <si>
    <t>Konstrukce tesařské</t>
  </si>
  <si>
    <t>14</t>
  </si>
  <si>
    <t>762341210</t>
  </si>
  <si>
    <t>Bednění a laťování montáž bednění střech rovných a šikmých sklonu do 60° s vyřezáním otvorů z prken hrubých na sraz tl. do 32 mm</t>
  </si>
  <si>
    <t>296276282</t>
  </si>
  <si>
    <t>"řídké bednění" 0,50*10*5,2</t>
  </si>
  <si>
    <t>M</t>
  </si>
  <si>
    <t>60511064</t>
  </si>
  <si>
    <t>řezivo jehličnaté středové omítané</t>
  </si>
  <si>
    <t>m3</t>
  </si>
  <si>
    <t>32</t>
  </si>
  <si>
    <t>-634666265</t>
  </si>
  <si>
    <t>P</t>
  </si>
  <si>
    <t>Poznámka k položce:_x000d_
prkno vč. impregnace</t>
  </si>
  <si>
    <t>0,025*26,00*1,15</t>
  </si>
  <si>
    <t>762342441</t>
  </si>
  <si>
    <t>Bednění a laťování montáž lišt trojúhelníkových nebo kontralatí</t>
  </si>
  <si>
    <t>m</t>
  </si>
  <si>
    <t>-296667041</t>
  </si>
  <si>
    <t>12*5,2</t>
  </si>
  <si>
    <t>17</t>
  </si>
  <si>
    <t>60514114</t>
  </si>
  <si>
    <t>řezivo jehličnaté lať impregnovaná dl 4 m</t>
  </si>
  <si>
    <t>406609981</t>
  </si>
  <si>
    <t>62,40*0,06*0,04*1,15</t>
  </si>
  <si>
    <t>18</t>
  </si>
  <si>
    <t>762361312</t>
  </si>
  <si>
    <t>Konstrukční vrstva pod klempířské prvky pro oplechování horních ploch zdí a nadezdívek (atik) z desek dřevoštěpkových šroubovaných do podkladu, tloušťky desky 22 mm</t>
  </si>
  <si>
    <t>-1434499469</t>
  </si>
  <si>
    <t>0,37*10</t>
  </si>
  <si>
    <t>19</t>
  </si>
  <si>
    <t>762395000</t>
  </si>
  <si>
    <t>Spojovací prostředky krovů, bednění a laťování, nadstřešních konstrukcí svory, prkna, hřebíky, pásová ocel, vruty</t>
  </si>
  <si>
    <t>-745892151</t>
  </si>
  <si>
    <t>0,75+0.17</t>
  </si>
  <si>
    <t>20</t>
  </si>
  <si>
    <t>998762101</t>
  </si>
  <si>
    <t>Přesun hmot pro konstrukce tesařské stanovený z hmotnosti přesunovaného materiálu vodorovná dopravní vzdálenost do 50 m v objektech výšky do 6 m</t>
  </si>
  <si>
    <t>1457768256</t>
  </si>
  <si>
    <t>764</t>
  </si>
  <si>
    <t>Konstrukce klempířské</t>
  </si>
  <si>
    <t>764001821</t>
  </si>
  <si>
    <t>Demontáž klempířských konstrukcí krytiny ze svitků nebo tabulí do suti</t>
  </si>
  <si>
    <t>1674726442</t>
  </si>
  <si>
    <t>22</t>
  </si>
  <si>
    <t>764002812</t>
  </si>
  <si>
    <t>Demontáž klempířských konstrukcí okapového plechu do suti, v krytině skládané</t>
  </si>
  <si>
    <t>-1122853779</t>
  </si>
  <si>
    <t>23</t>
  </si>
  <si>
    <t>764002861</t>
  </si>
  <si>
    <t>Demontáž klempířských konstrukcí oplechování říms do suti</t>
  </si>
  <si>
    <t>-1881096820</t>
  </si>
  <si>
    <t>24</t>
  </si>
  <si>
    <t>764002871</t>
  </si>
  <si>
    <t>Demontáž klempířských konstrukcí lemování zdí do suti</t>
  </si>
  <si>
    <t>-1297623725</t>
  </si>
  <si>
    <t>2*5,2+10</t>
  </si>
  <si>
    <t>25</t>
  </si>
  <si>
    <t>764004801</t>
  </si>
  <si>
    <t>Demontáž klempířských konstrukcí žlabu podokapního do suti</t>
  </si>
  <si>
    <t>1911030352</t>
  </si>
  <si>
    <t>26</t>
  </si>
  <si>
    <t>764004861</t>
  </si>
  <si>
    <t>Demontáž klempířských konstrukcí svodu do suti</t>
  </si>
  <si>
    <t>-387137463</t>
  </si>
  <si>
    <t>27</t>
  </si>
  <si>
    <t>764011612</t>
  </si>
  <si>
    <t>Podkladní plech z pozinkovaného plechu s povrchovou úpravou rš 200 mm</t>
  </si>
  <si>
    <t>-171880920</t>
  </si>
  <si>
    <t>"pod pojistnou folii" 10</t>
  </si>
  <si>
    <t>28</t>
  </si>
  <si>
    <t>764111651</t>
  </si>
  <si>
    <t>Krytina ze svitků, ze šablon nebo taškových tabulí z pozinkovaného plechu s povrchovou úpravou s úpravou u okapů, prostupů a výčnělků střechy rovné z taškových tabulí, sklon střechy do 30°</t>
  </si>
  <si>
    <t>-1898855744</t>
  </si>
  <si>
    <t>29</t>
  </si>
  <si>
    <t>764212663</t>
  </si>
  <si>
    <t>Oplechování střešních prvků z pozinkovaného plechu s povrchovou úpravou okapu okapovým plechem střechy rovné rš 250 mm</t>
  </si>
  <si>
    <t>-275574074</t>
  </si>
  <si>
    <t>30</t>
  </si>
  <si>
    <t>764214606</t>
  </si>
  <si>
    <t>Oplechování horních ploch zdí a nadezdívek (atik) z pozinkovaného plechu s povrchovou úpravou mechanicky kotvené rš 500 mm</t>
  </si>
  <si>
    <t>-784082069</t>
  </si>
  <si>
    <t>31</t>
  </si>
  <si>
    <t>764311614</t>
  </si>
  <si>
    <t>Lemování zdí z pozinkovaného plechu s povrchovou úpravou boční nebo horní rovné, střech s krytinou skládanou mimo prejzovou rš 330 mm</t>
  </si>
  <si>
    <t>1256561436</t>
  </si>
  <si>
    <t>764511602</t>
  </si>
  <si>
    <t>Žlab podokapní z pozinkovaného plechu s povrchovou úpravou včetně háků a čel půlkruhový rš 330 mm</t>
  </si>
  <si>
    <t>728329914</t>
  </si>
  <si>
    <t>33</t>
  </si>
  <si>
    <t>764511642</t>
  </si>
  <si>
    <t>Žlab podokapní z pozinkovaného plechu s povrchovou úpravou včetně háků a čel kotlík oválný (trychtýřový), rš žlabu/průměr svodu 330/100 mm</t>
  </si>
  <si>
    <t>kus</t>
  </si>
  <si>
    <t>-897337088</t>
  </si>
  <si>
    <t>34</t>
  </si>
  <si>
    <t>764518622</t>
  </si>
  <si>
    <t>Svod z pozinkovaného plechu s upraveným povrchem včetně objímek, kolen a odskoků kruhový, průměru 100 mm</t>
  </si>
  <si>
    <t>-2023660800</t>
  </si>
  <si>
    <t>35</t>
  </si>
  <si>
    <t>998764101</t>
  </si>
  <si>
    <t>Přesun hmot pro konstrukce klempířské stanovený z hmotnosti přesunovaného materiálu vodorovná dopravní vzdálenost do 50 m v objektech výšky do 6 m</t>
  </si>
  <si>
    <t>-1248573589</t>
  </si>
  <si>
    <t>765</t>
  </si>
  <si>
    <t>Krytina skládaná</t>
  </si>
  <si>
    <t>36</t>
  </si>
  <si>
    <t>765191001</t>
  </si>
  <si>
    <t>Montáž pojistné hydroizolační nebo parotěsné fólie kladené ve sklonu do 20° lepením (vodotěsné podstřeší) na bednění nebo tepelnou izolaci</t>
  </si>
  <si>
    <t>604932336</t>
  </si>
  <si>
    <t>37</t>
  </si>
  <si>
    <t>28329037</t>
  </si>
  <si>
    <t>fólie kontaktní difuzně propustná pro doplňkovou hydroizolační vrstvu, čtyřvrstvá mikroporézní PP 210g/m2</t>
  </si>
  <si>
    <t>-1609003038</t>
  </si>
  <si>
    <t>52*1,15 'Přepočtené koeficientem množství</t>
  </si>
  <si>
    <t>38</t>
  </si>
  <si>
    <t>998765101</t>
  </si>
  <si>
    <t>Přesun hmot pro krytiny skládané stanovený z hmotnosti přesunovaného materiálu vodorovná dopravní vzdálenost do 50 m na objektech výšky do 6 m</t>
  </si>
  <si>
    <t>-1882114653</t>
  </si>
  <si>
    <t>SO 03 - dílny</t>
  </si>
  <si>
    <t xml:space="preserve">    721 - Zdravotechnika - vnitřní kanalizace</t>
  </si>
  <si>
    <t xml:space="preserve">    783 - Dokončovací práce - nátěry</t>
  </si>
  <si>
    <t>208886685</t>
  </si>
  <si>
    <t>14,4*2</t>
  </si>
  <si>
    <t>962032641</t>
  </si>
  <si>
    <t>Bourání zdiva nadzákladového z cihel nebo tvárnic komínového z cihel pálených, šamotových nebo vápenopískových nad střechou na maltu cementovou</t>
  </si>
  <si>
    <t>-200784862</t>
  </si>
  <si>
    <t>(5,8-3,055)*0,45*(3*1,2+2*0,9+0,6)</t>
  </si>
  <si>
    <t>997013111</t>
  </si>
  <si>
    <t>Vnitrostaveništní doprava suti a vybouraných hmot vodorovně do 50 m svisle s použitím mechanizace pro budovy a haly výšky do 6 m</t>
  </si>
  <si>
    <t>1826116339</t>
  </si>
  <si>
    <t>"komíny" 12,382</t>
  </si>
  <si>
    <t xml:space="preserve">"krytina"  3,840</t>
  </si>
  <si>
    <t>"dřevo - uskladnění v areálu školy" 5,38</t>
  </si>
  <si>
    <t>Součet</t>
  </si>
  <si>
    <t>257170095</t>
  </si>
  <si>
    <t>-975358719</t>
  </si>
  <si>
    <t>16,22*14 'Přepočtené koeficientem množství</t>
  </si>
  <si>
    <t>997013603</t>
  </si>
  <si>
    <t>Poplatek za uložení stavebního odpadu na skládce (skládkovné) cihelného zatříděného do Katalogu odpadů pod kódem 17 01 02</t>
  </si>
  <si>
    <t>418182975</t>
  </si>
  <si>
    <t>997013821</t>
  </si>
  <si>
    <t>Poplatek za uložení stavebního odpadu na skládce (skládkovné) ze stavebních materiálů obsahujících azbest zatříděných do Katalogu odpadů pod kódem 17 06 05</t>
  </si>
  <si>
    <t>199182295</t>
  </si>
  <si>
    <t>7,2*0,1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</si>
  <si>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</si>
  <si>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</si>
  <si>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-887144084</t>
  </si>
  <si>
    <t>3,46666666666667*0,9 'Přepočtené koeficientem množství</t>
  </si>
  <si>
    <t>-1500205940</t>
  </si>
  <si>
    <t>721</t>
  </si>
  <si>
    <t>Zdravotechnika - vnitřní kanalizace</t>
  </si>
  <si>
    <t>721171915</t>
  </si>
  <si>
    <t>Opravy odpadního potrubí plastového propojení dosavadního potrubí DN 110</t>
  </si>
  <si>
    <t>-1063634856</t>
  </si>
  <si>
    <t>721174063</t>
  </si>
  <si>
    <t>Potrubí z trub polypropylenových větrací DN 110</t>
  </si>
  <si>
    <t>1457955191</t>
  </si>
  <si>
    <t>4*2,0</t>
  </si>
  <si>
    <t>721273153</t>
  </si>
  <si>
    <t>Ventilační hlavice z polypropylenu (PP) DN 110</t>
  </si>
  <si>
    <t>1461310985</t>
  </si>
  <si>
    <t>721910912</t>
  </si>
  <si>
    <t>Pročištění svislých odpadů v jednom podlaží do DN 200</t>
  </si>
  <si>
    <t>-1584941865</t>
  </si>
  <si>
    <t>998721101</t>
  </si>
  <si>
    <t>Přesun hmot pro vnitřní kanalizace stanovený z hmotnosti přesunovaného materiálu vodorovná dopravní vzdálenost do 50 m v objektech výšky do 6 m</t>
  </si>
  <si>
    <t>-2136758048</t>
  </si>
  <si>
    <t>762341811</t>
  </si>
  <si>
    <t>Demontáž bednění a laťování bednění střech rovných, obloukových, sklonu do 60° se všemi nadstřešními konstrukcemi z prken hrubých, hoblovaných tl. do 32 mm</t>
  </si>
  <si>
    <t>1413926990</t>
  </si>
  <si>
    <t>762342811</t>
  </si>
  <si>
    <t>Demontáž bednění a laťování laťování střech sklonu do 60° se všemi nadstřešními konstrukcemi, z latí průřezové plochy do 25 cm2 při osové vzdálenosti do 0,22 m</t>
  </si>
  <si>
    <t>1444318528</t>
  </si>
  <si>
    <t>762343811</t>
  </si>
  <si>
    <t>Demontáž bednění a laťování bednění okapů a štítových říms, včetně kostry, krajnice a závětrného prkna, pevných žaluzií a bednění z dílců, z prken hrubých, hoblovaných tl. do 32 mm</t>
  </si>
  <si>
    <t>983425699</t>
  </si>
  <si>
    <t>"podbití a štítové stěny" 26,16</t>
  </si>
  <si>
    <t>762341027</t>
  </si>
  <si>
    <t>Bednění a laťování bednění střech rovných sklonu do 60° s vyřezáním otvorů z dřevoštěpkových desek OSB šroubovaných na krokve na pero a drážku, tloušťky desky 25 mm</t>
  </si>
  <si>
    <t>1779926892</t>
  </si>
  <si>
    <t>359232316</t>
  </si>
  <si>
    <t>"řídké bednění" 0,50*226</t>
  </si>
  <si>
    <t>"štítová prkna" 0,25*2*15,6</t>
  </si>
  <si>
    <t>1299065821</t>
  </si>
  <si>
    <t>0,032*113*1,15</t>
  </si>
  <si>
    <t>762341660</t>
  </si>
  <si>
    <t>Bednění a laťování montáž bednění štítových okapových říms, krajnic, závětrných prken a žaluzií ve spádu nebo rovnoběžně s okapem z palubek</t>
  </si>
  <si>
    <t>-1202913999</t>
  </si>
  <si>
    <t>"podbití" 2*14,4*(0,4+0,3)</t>
  </si>
  <si>
    <t>"štíty" 1,8*1,0+3,5*1,2</t>
  </si>
  <si>
    <t>61191178</t>
  </si>
  <si>
    <t>palubky obkladové smrk profil klasický 15x96mm jakost A/B</t>
  </si>
  <si>
    <t>-698035739</t>
  </si>
  <si>
    <t>26,16*1,2 'Přepočtené koeficientem množství</t>
  </si>
  <si>
    <t>893190067</t>
  </si>
  <si>
    <t>13*15,6</t>
  </si>
  <si>
    <t>70941646</t>
  </si>
  <si>
    <t>202,8*0,06*0,04*1,15</t>
  </si>
  <si>
    <t>-373776927</t>
  </si>
  <si>
    <t>226*0,025+20,16*0,015+4,16+0,56</t>
  </si>
  <si>
    <t>-1808945552</t>
  </si>
  <si>
    <t>764002801</t>
  </si>
  <si>
    <t>Demontáž klempířských konstrukcí závětrné lišty do suti</t>
  </si>
  <si>
    <t>-2108893134</t>
  </si>
  <si>
    <t>2*15,6</t>
  </si>
  <si>
    <t>34019450</t>
  </si>
  <si>
    <t>-324213749</t>
  </si>
  <si>
    <t>"komíny" 12*0,45+2*(3*1,2+2*0,9+0,6)</t>
  </si>
  <si>
    <t>177356994</t>
  </si>
  <si>
    <t>922401732</t>
  </si>
  <si>
    <t>3,3+1,5+4,3*2</t>
  </si>
  <si>
    <t>868454092</t>
  </si>
  <si>
    <t>"pod pojistnou folii" 2*14,4</t>
  </si>
  <si>
    <t>1733773190</t>
  </si>
  <si>
    <t>764211616</t>
  </si>
  <si>
    <t>Oplechování střešních prvků z pozinkovaného plechu s povrchovou úpravou hřebene větraného v krytině ze šablon s použitím hřebenového plechu s těsněním a perforovaným plechem rš 500 mm</t>
  </si>
  <si>
    <t>-404732335</t>
  </si>
  <si>
    <t>764212634</t>
  </si>
  <si>
    <t>Oplechování střešních prvků z pozinkovaného plechu s povrchovou úpravou štítu závětrnou lištou rš 330 mm</t>
  </si>
  <si>
    <t>-1561025500</t>
  </si>
  <si>
    <t>490956027</t>
  </si>
  <si>
    <t>-1606203507</t>
  </si>
  <si>
    <t>414119657</t>
  </si>
  <si>
    <t>39</t>
  </si>
  <si>
    <t>-593067955</t>
  </si>
  <si>
    <t>40</t>
  </si>
  <si>
    <t>-1895199473</t>
  </si>
  <si>
    <t>41</t>
  </si>
  <si>
    <t>765131851</t>
  </si>
  <si>
    <t>Demontáž vláknocementové krytiny vlnité sklonu do 30° do suti</t>
  </si>
  <si>
    <t>-2019000430</t>
  </si>
  <si>
    <t>42</t>
  </si>
  <si>
    <t>765131871</t>
  </si>
  <si>
    <t>Demontáž vláknocementové krytiny vlnité sklonu do 30° hřebene nebo nároží do suti</t>
  </si>
  <si>
    <t>-187597418</t>
  </si>
  <si>
    <t>43</t>
  </si>
  <si>
    <t>-2142384789</t>
  </si>
  <si>
    <t>44</t>
  </si>
  <si>
    <t>-91026258</t>
  </si>
  <si>
    <t>226*1,15 'Přepočtené koeficientem množství</t>
  </si>
  <si>
    <t>45</t>
  </si>
  <si>
    <t>765191031</t>
  </si>
  <si>
    <t>Montáž pojistné hydroizolační nebo parotěsné fólie lepení těsnících pásků pod kontralatě</t>
  </si>
  <si>
    <t>1090964990</t>
  </si>
  <si>
    <t>46</t>
  </si>
  <si>
    <t>28329303</t>
  </si>
  <si>
    <t>páska těsnící jednostranně lepící butylkaučuková pod kontralatě š 50mm</t>
  </si>
  <si>
    <t>-912026869</t>
  </si>
  <si>
    <t>202,8*1,1 'Přepočtené koeficientem množství</t>
  </si>
  <si>
    <t>47</t>
  </si>
  <si>
    <t>1154270873</t>
  </si>
  <si>
    <t>783</t>
  </si>
  <si>
    <t>Dokončovací práce - nátěry</t>
  </si>
  <si>
    <t>48</t>
  </si>
  <si>
    <t>783144101</t>
  </si>
  <si>
    <t>Základní nátěr truhlářských konstrukcí jednonásobný polyuretanový</t>
  </si>
  <si>
    <t>1877321008</t>
  </si>
  <si>
    <t>49</t>
  </si>
  <si>
    <t>783147101</t>
  </si>
  <si>
    <t>Krycí nátěr truhlářských konstrukcí jednonásobný polyuretanový</t>
  </si>
  <si>
    <t>738655702</t>
  </si>
  <si>
    <t>SO 04 - šatny</t>
  </si>
  <si>
    <t>296149084</t>
  </si>
  <si>
    <t>2*19,5+3,9</t>
  </si>
  <si>
    <t>1917599139</t>
  </si>
  <si>
    <t>"dřevo z demontáží" 6,804</t>
  </si>
  <si>
    <t>"krytina" 4,1</t>
  </si>
  <si>
    <t>986170781</t>
  </si>
  <si>
    <t>-1753694807</t>
  </si>
  <si>
    <t>4,1*14 'Přepočtené koeficientem množství</t>
  </si>
  <si>
    <t>-1622432560</t>
  </si>
  <si>
    <t>-446222579</t>
  </si>
  <si>
    <t>-1393110232</t>
  </si>
  <si>
    <t>1878210230</t>
  </si>
  <si>
    <t>-1732093213</t>
  </si>
  <si>
    <t>1016482223</t>
  </si>
  <si>
    <t>"podbití" 19,5*(0,26*2+2,26+0,2)</t>
  </si>
  <si>
    <t>"jižní štít" 3,26</t>
  </si>
  <si>
    <t>87063640</t>
  </si>
  <si>
    <t>-1967839077</t>
  </si>
  <si>
    <t>"řídké bednění" 0,50*267</t>
  </si>
  <si>
    <t>-1600016772</t>
  </si>
  <si>
    <t>0,032*133,5*1,15</t>
  </si>
  <si>
    <t>-1603968205</t>
  </si>
  <si>
    <t>palubky obkladové smrk profil klasický 19x96mm jakost A/B</t>
  </si>
  <si>
    <t>1346752197</t>
  </si>
  <si>
    <t>58,11*1,15 'Přepočtené koeficientem množství</t>
  </si>
  <si>
    <t>6119119R</t>
  </si>
  <si>
    <t>palubky obkladové hoblované - sibiřský modřín 19x146mm</t>
  </si>
  <si>
    <t>-250359446</t>
  </si>
  <si>
    <t>3,26*1,2 'Přepočtené koeficientem množství</t>
  </si>
  <si>
    <t>709319042</t>
  </si>
  <si>
    <t>19*6,85*2</t>
  </si>
  <si>
    <t>1195703022</t>
  </si>
  <si>
    <t>260,3*0,06*0,04*1,15</t>
  </si>
  <si>
    <t>377687376</t>
  </si>
  <si>
    <t>267*0,025+4,91+66,83*0,019+3,91*0,019+0,72</t>
  </si>
  <si>
    <t>76262112R</t>
  </si>
  <si>
    <t>D+M dveří tesařských jednokřídlových 600x600 vč. povrchové úpravy, kování, nosné kce.</t>
  </si>
  <si>
    <t>-1445992430</t>
  </si>
  <si>
    <t>-922415242</t>
  </si>
  <si>
    <t>629818000</t>
  </si>
  <si>
    <t>-1494125340</t>
  </si>
  <si>
    <t>19,13+19,47</t>
  </si>
  <si>
    <t>-1902879715</t>
  </si>
  <si>
    <t>8,9+8+0,6+6,6*2</t>
  </si>
  <si>
    <t>1369041460</t>
  </si>
  <si>
    <t>563603653</t>
  </si>
  <si>
    <t>3,8+4,8</t>
  </si>
  <si>
    <t>188257181</t>
  </si>
  <si>
    <t>898830324</t>
  </si>
  <si>
    <t>-1069907786</t>
  </si>
  <si>
    <t>-1531153029</t>
  </si>
  <si>
    <t>-531003119</t>
  </si>
  <si>
    <t>-1727319036</t>
  </si>
  <si>
    <t>11,6+8+0,6+16,47</t>
  </si>
  <si>
    <t>50532749</t>
  </si>
  <si>
    <t>197207261</t>
  </si>
  <si>
    <t>-2061088206</t>
  </si>
  <si>
    <t>-1205199117</t>
  </si>
  <si>
    <t>733424977</t>
  </si>
  <si>
    <t>-1037488270</t>
  </si>
  <si>
    <t>1196543547</t>
  </si>
  <si>
    <t>670*1,15 'Přepočtené koeficientem množství</t>
  </si>
  <si>
    <t>115611999</t>
  </si>
  <si>
    <t>1464016861</t>
  </si>
  <si>
    <t>260,3*1,1 'Přepočtené koeficientem množství</t>
  </si>
  <si>
    <t>-866528679</t>
  </si>
  <si>
    <t>1347173232</t>
  </si>
  <si>
    <t>-1467858222</t>
  </si>
  <si>
    <t>SO 05 - přístavek</t>
  </si>
  <si>
    <t>279074625</t>
  </si>
  <si>
    <t>997013151</t>
  </si>
  <si>
    <t>Vnitrostaveništní doprava suti a vybouraných hmot vodorovně do 50 m svisle s omezením mechanizace pro budovy a haly výšky do 6 m</t>
  </si>
  <si>
    <t>-814695419</t>
  </si>
  <si>
    <t>-753020009</t>
  </si>
  <si>
    <t>-1093705037</t>
  </si>
  <si>
    <t>4,3*14 'Přepočtené koeficientem množství</t>
  </si>
  <si>
    <t>997013873</t>
  </si>
  <si>
    <t>Poplatek za uložení stavebního odpadu na recyklační skládce (skládkovné) zeminy a kamení zatříděného do Katalogu odpadů pod kódem 17 05 04</t>
  </si>
  <si>
    <t>-277558713</t>
  </si>
  <si>
    <t>629995101</t>
  </si>
  <si>
    <t>Očištění vnějších ploch tlakovou vodou omytím</t>
  </si>
  <si>
    <t>-1494747922</t>
  </si>
  <si>
    <t>712300853</t>
  </si>
  <si>
    <t>Odstranění ze střech plochých do 10° ukončení izolace střechy kovovými profily terasovými</t>
  </si>
  <si>
    <t>945110832</t>
  </si>
  <si>
    <t>712311101</t>
  </si>
  <si>
    <t>Provedení povlakové krytiny střech plochých do 10° natěradly a tmely za studena nátěrem lakem penetračním nebo asfaltovým</t>
  </si>
  <si>
    <t>-2017315538</t>
  </si>
  <si>
    <t>11163150</t>
  </si>
  <si>
    <t>lak penetrační asfaltový</t>
  </si>
  <si>
    <t>-1392987894</t>
  </si>
  <si>
    <t>20*0,0004 'Přepočtené koeficientem množství</t>
  </si>
  <si>
    <t>712341559</t>
  </si>
  <si>
    <t>Provedení povlakové krytiny střech plochých do 10° pásy přitavením NAIP v plné ploše</t>
  </si>
  <si>
    <t>-158983137</t>
  </si>
  <si>
    <t>712841559</t>
  </si>
  <si>
    <t>Provedení povlakové krytiny střech samostatným vytažením izolačního povlaku pásy přitavením na konstrukce převyšující úroveň střechy, NAIP</t>
  </si>
  <si>
    <t>1053499893</t>
  </si>
  <si>
    <t>0,2*(3,6+4,75+3,45)</t>
  </si>
  <si>
    <t>62855005</t>
  </si>
  <si>
    <t>pás asfaltový natavitelný modifikovaný SBS tl 4,2mm s vložkou z polyesterové rohože a hrubozrnným břidličným posypem na horním povrchu</t>
  </si>
  <si>
    <t>112769326</t>
  </si>
  <si>
    <t>19,36*1,15 'Přepočtené koeficientem množství</t>
  </si>
  <si>
    <t>712990813</t>
  </si>
  <si>
    <t>Odstranění násypu nebo nánosu ze střech násypu nebo nánosu do 10°, tl. přes 50 do 100 mm</t>
  </si>
  <si>
    <t>605934542</t>
  </si>
  <si>
    <t>712990816</t>
  </si>
  <si>
    <t>Odstranění násypu nebo nánosu ze střech násypu nebo nánosu do 10°, tl. Příplatek k ceně - 0813 za každých dalších 50 mm tl.</t>
  </si>
  <si>
    <t>-2007906468</t>
  </si>
  <si>
    <t>998712101</t>
  </si>
  <si>
    <t>Přesun hmot pro povlakové krytiny stanovený z hmotnosti přesunovaného materiálu vodorovná dopravní vzdálenost do 50 m v objektech výšky do 6 m</t>
  </si>
  <si>
    <t>-744553948</t>
  </si>
  <si>
    <t>812343279</t>
  </si>
  <si>
    <t>-443163340</t>
  </si>
  <si>
    <t>-2016653039</t>
  </si>
  <si>
    <t>396509463</t>
  </si>
  <si>
    <t>764311604</t>
  </si>
  <si>
    <t>Lemování zdí z pozinkovaného plechu s povrchovou úpravou boční nebo horní rovné, střech s krytinou prejzovou nebo vlnitou rš 330 mm</t>
  </si>
  <si>
    <t>1592528374</t>
  </si>
  <si>
    <t>3,6+4,75+3,45</t>
  </si>
  <si>
    <t>764511612</t>
  </si>
  <si>
    <t>Žlab podokapní z pozinkovaného plechu s povrchovou úpravou včetně háků a čel hranatý rš 330 mm</t>
  </si>
  <si>
    <t>-2016330240</t>
  </si>
  <si>
    <t>764511662</t>
  </si>
  <si>
    <t>Žlab podokapní z pozinkovaného plechu s povrchovou úpravou včetně háků a čel kotlík hranatý, rš žlabu/průměr svodu 330/100 mm</t>
  </si>
  <si>
    <t>-1116611575</t>
  </si>
  <si>
    <t>1304442686</t>
  </si>
  <si>
    <t>543916882</t>
  </si>
  <si>
    <t>SO 06 - chodba před tělocvičnou</t>
  </si>
  <si>
    <t>1434818904</t>
  </si>
  <si>
    <t>2067246940</t>
  </si>
  <si>
    <t>-1360721758</t>
  </si>
  <si>
    <t>-330479624</t>
  </si>
  <si>
    <t>"řídké bednění" 0,50*17,8</t>
  </si>
  <si>
    <t>2056943682</t>
  </si>
  <si>
    <t>0,032*8,9*1,15</t>
  </si>
  <si>
    <t>360479180</t>
  </si>
  <si>
    <t>13*1,5</t>
  </si>
  <si>
    <t>428977449</t>
  </si>
  <si>
    <t>19,5*0,06*0,04*1,15</t>
  </si>
  <si>
    <t>795258831</t>
  </si>
  <si>
    <t>1000708840</t>
  </si>
  <si>
    <t>17,8*0,025+0,33+0,05</t>
  </si>
  <si>
    <t>663172231</t>
  </si>
  <si>
    <t>HZS2111</t>
  </si>
  <si>
    <t>Hodinové zúčtovací sazby profesí PSV provádění stavebních konstrukcí tesař</t>
  </si>
  <si>
    <t>hod</t>
  </si>
  <si>
    <t>512</t>
  </si>
  <si>
    <t>-548601834</t>
  </si>
  <si>
    <t>"kompletní úprava stávajících dveří" 6</t>
  </si>
  <si>
    <t>1926910761</t>
  </si>
  <si>
    <t>1693754738</t>
  </si>
  <si>
    <t>1,5*3</t>
  </si>
  <si>
    <t>1609534954</t>
  </si>
  <si>
    <t>11,5*2</t>
  </si>
  <si>
    <t>1657926568</t>
  </si>
  <si>
    <t>53125028</t>
  </si>
  <si>
    <t>-1531965389</t>
  </si>
  <si>
    <t>3*1,5</t>
  </si>
  <si>
    <t>-1625811928</t>
  </si>
  <si>
    <t>-1924892447</t>
  </si>
  <si>
    <t>-143772252</t>
  </si>
  <si>
    <t>2*11,5</t>
  </si>
  <si>
    <t>425464259</t>
  </si>
  <si>
    <t>1938430637</t>
  </si>
  <si>
    <t>816474932</t>
  </si>
  <si>
    <t>807033292</t>
  </si>
  <si>
    <t>651156320</t>
  </si>
  <si>
    <t>-242035839</t>
  </si>
  <si>
    <t>490905436</t>
  </si>
  <si>
    <t>-1968681586</t>
  </si>
  <si>
    <t>1077784851</t>
  </si>
  <si>
    <t>SO 07 - střecha školní garáže</t>
  </si>
  <si>
    <t xml:space="preserve">    4 - Vodorovné konstrukce</t>
  </si>
  <si>
    <t>Vodorovné konstrukce</t>
  </si>
  <si>
    <t>444151111</t>
  </si>
  <si>
    <t>Montáž krytiny střech ocelových konstrukcí ze sendvičových panelů šroubovaných, výšky budovy do 6 m</t>
  </si>
  <si>
    <t>1152300724</t>
  </si>
  <si>
    <t>55324732</t>
  </si>
  <si>
    <t>panel sendvičový střešní, izolace PIR, viditelné kotvení, U 0,26W/m2K, modulová/celková š 1000/1083mm tl 120/80mm</t>
  </si>
  <si>
    <t>1139626369</t>
  </si>
  <si>
    <t>15*(8,7+5,8)+2,5</t>
  </si>
  <si>
    <t>621211001</t>
  </si>
  <si>
    <t>Montáž kontaktního zateplení lepením a mechanickým kotvením z polystyrenových desek nebo z kombinovaných desek na vnější podhledy, tloušťky desek do 40 mm</t>
  </si>
  <si>
    <t>-53639424</t>
  </si>
  <si>
    <t>28375930</t>
  </si>
  <si>
    <t>deska EPS 70 fasádní λ=0,039 tl 20mm</t>
  </si>
  <si>
    <t>-564460756</t>
  </si>
  <si>
    <t>20,06*1,1 'Přepočtené koeficientem množství</t>
  </si>
  <si>
    <t>621531011</t>
  </si>
  <si>
    <t>Omítka tenkovrstvá silikonová vnějších ploch probarvená, včetně penetrace podkladu zrnitá, tloušťky 1,5 mm podhledů</t>
  </si>
  <si>
    <t>-1637399053</t>
  </si>
  <si>
    <t>945412111</t>
  </si>
  <si>
    <t>Teleskopická hydraulická montážní plošina na samohybném podvozku, s otočným košem výšky zdvihu do 8 m</t>
  </si>
  <si>
    <t>den</t>
  </si>
  <si>
    <t>-605023304</t>
  </si>
  <si>
    <t>1548063435</t>
  </si>
  <si>
    <t>2*15</t>
  </si>
  <si>
    <t>-353582545</t>
  </si>
  <si>
    <t>"dřevo" 1,38</t>
  </si>
  <si>
    <t xml:space="preserve">"krytina"  3,47</t>
  </si>
  <si>
    <t>-2029036009</t>
  </si>
  <si>
    <t>-1819459236</t>
  </si>
  <si>
    <t>3,47*14 'Přepočtené koeficientem množství</t>
  </si>
  <si>
    <t>-265851226</t>
  </si>
  <si>
    <t>3,47*0,9 'Přepočtené koeficientem množství</t>
  </si>
  <si>
    <t>-399007764</t>
  </si>
  <si>
    <t>3,47*0,1 'Přepočtené koeficientem množství</t>
  </si>
  <si>
    <t>-933825481</t>
  </si>
  <si>
    <t>762331812</t>
  </si>
  <si>
    <t>Demontáž vázaných konstrukcí krovů sklonu do 60° z hranolů, hranolků, fošen, průřezové plochy přes 120 do 224 cm2</t>
  </si>
  <si>
    <t>841261891</t>
  </si>
  <si>
    <t>"výměna 50%" 0,50*225</t>
  </si>
  <si>
    <t>762332142</t>
  </si>
  <si>
    <t>Montáž vázaných konstrukcí krovů střech pultových, sedlových, valbových, stanových čtvercového nebo obdélníkového půdorysu z řeziva hraněného s použitím ocelových spojek (spojky ve specifikaci) průřezové plochy přes 120 do 224 cm2</t>
  </si>
  <si>
    <t>-1530159717</t>
  </si>
  <si>
    <t>60512130</t>
  </si>
  <si>
    <t>hranol stavební řezivo průřezu do 224cm2 do dl 6m</t>
  </si>
  <si>
    <t>-201115536</t>
  </si>
  <si>
    <t>112,50*0,12*0,14*1,1</t>
  </si>
  <si>
    <t>-899446986</t>
  </si>
  <si>
    <t>762431023</t>
  </si>
  <si>
    <t>Obložení stěn z dřevoštěpkových desek OSB přibíjených na pero a drážku nebroušených, tloušťky desky 15 mm</t>
  </si>
  <si>
    <t>494849149</t>
  </si>
  <si>
    <t>2*0,5*14,7+2*0,2*(5,2+8,2)</t>
  </si>
  <si>
    <t>667628746</t>
  </si>
  <si>
    <t>764211635</t>
  </si>
  <si>
    <t>Oplechování střešních prvků z pozinkovaného plechu s povrchovou úpravou hřebene nevětraného s použitím hřebenového plechu rš 400 mm</t>
  </si>
  <si>
    <t>-1767600791</t>
  </si>
  <si>
    <t>-984740931</t>
  </si>
  <si>
    <t>2*(5,8+8,7)</t>
  </si>
  <si>
    <t>764212662</t>
  </si>
  <si>
    <t>Oplechování střešních prvků z pozinkovaného plechu s povrchovou úpravou okapu okapovým plechem střechy rovné rš 200 mm</t>
  </si>
  <si>
    <t>645919753</t>
  </si>
  <si>
    <t>"lemování čel panelů" 30,00</t>
  </si>
  <si>
    <t>764212664</t>
  </si>
  <si>
    <t>Oplechování střešních prvků z pozinkovaného plechu s povrchovou úpravou okapu okapovým plechem střechy rovné rš 330 mm</t>
  </si>
  <si>
    <t>1315490614</t>
  </si>
  <si>
    <t>-1876491773</t>
  </si>
  <si>
    <t>2*15,1</t>
  </si>
  <si>
    <t>-2063416019</t>
  </si>
  <si>
    <t>1007419454</t>
  </si>
  <si>
    <t>4*4,2</t>
  </si>
  <si>
    <t>-761132772</t>
  </si>
  <si>
    <t>222691453</t>
  </si>
  <si>
    <t>1444439475</t>
  </si>
  <si>
    <t>783301303</t>
  </si>
  <si>
    <t>Příprava podkladu zámečnických konstrukcí před provedením nátěru odrezivění odrezovačem bezoplachovým</t>
  </si>
  <si>
    <t>-579564695</t>
  </si>
  <si>
    <t>"vazníky" 5*16</t>
  </si>
  <si>
    <t>783317105</t>
  </si>
  <si>
    <t>Krycí nátěr (email) zámečnických konstrukcí jednonásobný syntetický samozákladující</t>
  </si>
  <si>
    <t>-1527821209</t>
  </si>
  <si>
    <t>VON - vedlejší a ostatní náklady</t>
  </si>
  <si>
    <t>VRN - Vedlejší rozpočtové náklady</t>
  </si>
  <si>
    <t>VRN</t>
  </si>
  <si>
    <t>Vedlejší rozpočtové náklady</t>
  </si>
  <si>
    <t>030001000</t>
  </si>
  <si>
    <t>Zařízení staveniště</t>
  </si>
  <si>
    <t>ks</t>
  </si>
  <si>
    <t>1024</t>
  </si>
  <si>
    <t>-2053182226</t>
  </si>
  <si>
    <t>070001000</t>
  </si>
  <si>
    <t>Provozní vlivy</t>
  </si>
  <si>
    <t>2110183799</t>
  </si>
  <si>
    <t>090001000</t>
  </si>
  <si>
    <t>Ostatní náklady</t>
  </si>
  <si>
    <t>-262006789</t>
  </si>
  <si>
    <t>063303000</t>
  </si>
  <si>
    <t>Elektroinstal. práce - demontáž, montáž a doplnění stávajícího hromosvodu</t>
  </si>
  <si>
    <t>kpl</t>
  </si>
  <si>
    <t>1391323947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</si>
</sst>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4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4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8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8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8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2021-19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Střecha domova mládeže, spojovací krček a dílny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Školní 280, 331 01 Plasy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22. 6. 2021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Gymnázium a střední odborná škola, Plasy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Ing. Jaroslav Suchý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ROUND(SUM(AG55:AG61),2)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ROUND(SUM(AS55:AS61),2)</f>
        <v>0</v>
      </c>
      <c r="AT54" s="105">
        <f>ROUND(SUM(AV54:AW54),2)</f>
        <v>0</v>
      </c>
      <c r="AU54" s="106">
        <f>ROUND(SUM(AU55:AU61),5)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ROUND(SUM(AZ55:AZ61),2)</f>
        <v>0</v>
      </c>
      <c r="BA54" s="105">
        <f>ROUND(SUM(BA55:BA61),2)</f>
        <v>0</v>
      </c>
      <c r="BB54" s="105">
        <f>ROUND(SUM(BB55:BB61),2)</f>
        <v>0</v>
      </c>
      <c r="BC54" s="105">
        <f>ROUND(SUM(BC55:BC61),2)</f>
        <v>0</v>
      </c>
      <c r="BD54" s="107">
        <f>ROUND(SUM(BD55:BD61),2)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02 - chodba do internátu'!J30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'SO 02 - chodba do internátu'!P90</f>
        <v>0</v>
      </c>
      <c r="AV55" s="119">
        <f>'SO 02 - chodba do internátu'!J33</f>
        <v>0</v>
      </c>
      <c r="AW55" s="119">
        <f>'SO 02 - chodba do internátu'!J34</f>
        <v>0</v>
      </c>
      <c r="AX55" s="119">
        <f>'SO 02 - chodba do internátu'!J35</f>
        <v>0</v>
      </c>
      <c r="AY55" s="119">
        <f>'SO 02 - chodba do internátu'!J36</f>
        <v>0</v>
      </c>
      <c r="AZ55" s="119">
        <f>'SO 02 - chodba do internátu'!F33</f>
        <v>0</v>
      </c>
      <c r="BA55" s="119">
        <f>'SO 02 - chodba do internátu'!F34</f>
        <v>0</v>
      </c>
      <c r="BB55" s="119">
        <f>'SO 02 - chodba do internátu'!F35</f>
        <v>0</v>
      </c>
      <c r="BC55" s="119">
        <f>'SO 02 - chodba do internátu'!F36</f>
        <v>0</v>
      </c>
      <c r="BD55" s="121">
        <f>'SO 02 - chodba do internátu'!F37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 03 - dílny'!J30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'SO 03 - dílny'!P89</f>
        <v>0</v>
      </c>
      <c r="AV56" s="119">
        <f>'SO 03 - dílny'!J33</f>
        <v>0</v>
      </c>
      <c r="AW56" s="119">
        <f>'SO 03 - dílny'!J34</f>
        <v>0</v>
      </c>
      <c r="AX56" s="119">
        <f>'SO 03 - dílny'!J35</f>
        <v>0</v>
      </c>
      <c r="AY56" s="119">
        <f>'SO 03 - dílny'!J36</f>
        <v>0</v>
      </c>
      <c r="AZ56" s="119">
        <f>'SO 03 - dílny'!F33</f>
        <v>0</v>
      </c>
      <c r="BA56" s="119">
        <f>'SO 03 - dílny'!F34</f>
        <v>0</v>
      </c>
      <c r="BB56" s="119">
        <f>'SO 03 - dílny'!F35</f>
        <v>0</v>
      </c>
      <c r="BC56" s="119">
        <f>'SO 03 - dílny'!F36</f>
        <v>0</v>
      </c>
      <c r="BD56" s="121">
        <f>'SO 03 - dílny'!F37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 04 - šatny'!J30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18">
        <v>0</v>
      </c>
      <c r="AT57" s="119">
        <f>ROUND(SUM(AV57:AW57),2)</f>
        <v>0</v>
      </c>
      <c r="AU57" s="120">
        <f>'SO 04 - šatny'!P88</f>
        <v>0</v>
      </c>
      <c r="AV57" s="119">
        <f>'SO 04 - šatny'!J33</f>
        <v>0</v>
      </c>
      <c r="AW57" s="119">
        <f>'SO 04 - šatny'!J34</f>
        <v>0</v>
      </c>
      <c r="AX57" s="119">
        <f>'SO 04 - šatny'!J35</f>
        <v>0</v>
      </c>
      <c r="AY57" s="119">
        <f>'SO 04 - šatny'!J36</f>
        <v>0</v>
      </c>
      <c r="AZ57" s="119">
        <f>'SO 04 - šatny'!F33</f>
        <v>0</v>
      </c>
      <c r="BA57" s="119">
        <f>'SO 04 - šatny'!F34</f>
        <v>0</v>
      </c>
      <c r="BB57" s="119">
        <f>'SO 04 - šatny'!F35</f>
        <v>0</v>
      </c>
      <c r="BC57" s="119">
        <f>'SO 04 - šatny'!F36</f>
        <v>0</v>
      </c>
      <c r="BD57" s="121">
        <f>'SO 04 - šatny'!F37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7" customFormat="1" ht="16.5" customHeight="1">
      <c r="A58" s="110" t="s">
        <v>76</v>
      </c>
      <c r="B58" s="111"/>
      <c r="C58" s="112"/>
      <c r="D58" s="113" t="s">
        <v>89</v>
      </c>
      <c r="E58" s="113"/>
      <c r="F58" s="113"/>
      <c r="G58" s="113"/>
      <c r="H58" s="113"/>
      <c r="I58" s="114"/>
      <c r="J58" s="113" t="s">
        <v>90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'SO 05 - přístavek'!J30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79</v>
      </c>
      <c r="AR58" s="117"/>
      <c r="AS58" s="118">
        <v>0</v>
      </c>
      <c r="AT58" s="119">
        <f>ROUND(SUM(AV58:AW58),2)</f>
        <v>0</v>
      </c>
      <c r="AU58" s="120">
        <f>'SO 05 - přístavek'!P85</f>
        <v>0</v>
      </c>
      <c r="AV58" s="119">
        <f>'SO 05 - přístavek'!J33</f>
        <v>0</v>
      </c>
      <c r="AW58" s="119">
        <f>'SO 05 - přístavek'!J34</f>
        <v>0</v>
      </c>
      <c r="AX58" s="119">
        <f>'SO 05 - přístavek'!J35</f>
        <v>0</v>
      </c>
      <c r="AY58" s="119">
        <f>'SO 05 - přístavek'!J36</f>
        <v>0</v>
      </c>
      <c r="AZ58" s="119">
        <f>'SO 05 - přístavek'!F33</f>
        <v>0</v>
      </c>
      <c r="BA58" s="119">
        <f>'SO 05 - přístavek'!F34</f>
        <v>0</v>
      </c>
      <c r="BB58" s="119">
        <f>'SO 05 - přístavek'!F35</f>
        <v>0</v>
      </c>
      <c r="BC58" s="119">
        <f>'SO 05 - přístavek'!F36</f>
        <v>0</v>
      </c>
      <c r="BD58" s="121">
        <f>'SO 05 - přístavek'!F37</f>
        <v>0</v>
      </c>
      <c r="BE58" s="7"/>
      <c r="BT58" s="122" t="s">
        <v>80</v>
      </c>
      <c r="BV58" s="122" t="s">
        <v>74</v>
      </c>
      <c r="BW58" s="122" t="s">
        <v>91</v>
      </c>
      <c r="BX58" s="122" t="s">
        <v>5</v>
      </c>
      <c r="CL58" s="122" t="s">
        <v>19</v>
      </c>
      <c r="CM58" s="122" t="s">
        <v>82</v>
      </c>
    </row>
    <row r="59" s="7" customFormat="1" ht="16.5" customHeight="1">
      <c r="A59" s="110" t="s">
        <v>76</v>
      </c>
      <c r="B59" s="111"/>
      <c r="C59" s="112"/>
      <c r="D59" s="113" t="s">
        <v>92</v>
      </c>
      <c r="E59" s="113"/>
      <c r="F59" s="113"/>
      <c r="G59" s="113"/>
      <c r="H59" s="113"/>
      <c r="I59" s="114"/>
      <c r="J59" s="113" t="s">
        <v>93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'SO 06 - chodba před těloc...'!J30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79</v>
      </c>
      <c r="AR59" s="117"/>
      <c r="AS59" s="118">
        <v>0</v>
      </c>
      <c r="AT59" s="119">
        <f>ROUND(SUM(AV59:AW59),2)</f>
        <v>0</v>
      </c>
      <c r="AU59" s="120">
        <f>'SO 06 - chodba před těloc...'!P86</f>
        <v>0</v>
      </c>
      <c r="AV59" s="119">
        <f>'SO 06 - chodba před těloc...'!J33</f>
        <v>0</v>
      </c>
      <c r="AW59" s="119">
        <f>'SO 06 - chodba před těloc...'!J34</f>
        <v>0</v>
      </c>
      <c r="AX59" s="119">
        <f>'SO 06 - chodba před těloc...'!J35</f>
        <v>0</v>
      </c>
      <c r="AY59" s="119">
        <f>'SO 06 - chodba před těloc...'!J36</f>
        <v>0</v>
      </c>
      <c r="AZ59" s="119">
        <f>'SO 06 - chodba před těloc...'!F33</f>
        <v>0</v>
      </c>
      <c r="BA59" s="119">
        <f>'SO 06 - chodba před těloc...'!F34</f>
        <v>0</v>
      </c>
      <c r="BB59" s="119">
        <f>'SO 06 - chodba před těloc...'!F35</f>
        <v>0</v>
      </c>
      <c r="BC59" s="119">
        <f>'SO 06 - chodba před těloc...'!F36</f>
        <v>0</v>
      </c>
      <c r="BD59" s="121">
        <f>'SO 06 - chodba před těloc...'!F37</f>
        <v>0</v>
      </c>
      <c r="BE59" s="7"/>
      <c r="BT59" s="122" t="s">
        <v>80</v>
      </c>
      <c r="BV59" s="122" t="s">
        <v>74</v>
      </c>
      <c r="BW59" s="122" t="s">
        <v>94</v>
      </c>
      <c r="BX59" s="122" t="s">
        <v>5</v>
      </c>
      <c r="CL59" s="122" t="s">
        <v>19</v>
      </c>
      <c r="CM59" s="122" t="s">
        <v>82</v>
      </c>
    </row>
    <row r="60" s="7" customFormat="1" ht="16.5" customHeight="1">
      <c r="A60" s="110" t="s">
        <v>76</v>
      </c>
      <c r="B60" s="111"/>
      <c r="C60" s="112"/>
      <c r="D60" s="113" t="s">
        <v>95</v>
      </c>
      <c r="E60" s="113"/>
      <c r="F60" s="113"/>
      <c r="G60" s="113"/>
      <c r="H60" s="113"/>
      <c r="I60" s="114"/>
      <c r="J60" s="113" t="s">
        <v>96</v>
      </c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5">
        <f>'SO 07 - střecha školní ga...'!J30</f>
        <v>0</v>
      </c>
      <c r="AH60" s="114"/>
      <c r="AI60" s="114"/>
      <c r="AJ60" s="114"/>
      <c r="AK60" s="114"/>
      <c r="AL60" s="114"/>
      <c r="AM60" s="114"/>
      <c r="AN60" s="115">
        <f>SUM(AG60,AT60)</f>
        <v>0</v>
      </c>
      <c r="AO60" s="114"/>
      <c r="AP60" s="114"/>
      <c r="AQ60" s="116" t="s">
        <v>79</v>
      </c>
      <c r="AR60" s="117"/>
      <c r="AS60" s="118">
        <v>0</v>
      </c>
      <c r="AT60" s="119">
        <f>ROUND(SUM(AV60:AW60),2)</f>
        <v>0</v>
      </c>
      <c r="AU60" s="120">
        <f>'SO 07 - střecha školní ga...'!P90</f>
        <v>0</v>
      </c>
      <c r="AV60" s="119">
        <f>'SO 07 - střecha školní ga...'!J33</f>
        <v>0</v>
      </c>
      <c r="AW60" s="119">
        <f>'SO 07 - střecha školní ga...'!J34</f>
        <v>0</v>
      </c>
      <c r="AX60" s="119">
        <f>'SO 07 - střecha školní ga...'!J35</f>
        <v>0</v>
      </c>
      <c r="AY60" s="119">
        <f>'SO 07 - střecha školní ga...'!J36</f>
        <v>0</v>
      </c>
      <c r="AZ60" s="119">
        <f>'SO 07 - střecha školní ga...'!F33</f>
        <v>0</v>
      </c>
      <c r="BA60" s="119">
        <f>'SO 07 - střecha školní ga...'!F34</f>
        <v>0</v>
      </c>
      <c r="BB60" s="119">
        <f>'SO 07 - střecha školní ga...'!F35</f>
        <v>0</v>
      </c>
      <c r="BC60" s="119">
        <f>'SO 07 - střecha školní ga...'!F36</f>
        <v>0</v>
      </c>
      <c r="BD60" s="121">
        <f>'SO 07 - střecha školní ga...'!F37</f>
        <v>0</v>
      </c>
      <c r="BE60" s="7"/>
      <c r="BT60" s="122" t="s">
        <v>80</v>
      </c>
      <c r="BV60" s="122" t="s">
        <v>74</v>
      </c>
      <c r="BW60" s="122" t="s">
        <v>97</v>
      </c>
      <c r="BX60" s="122" t="s">
        <v>5</v>
      </c>
      <c r="CL60" s="122" t="s">
        <v>19</v>
      </c>
      <c r="CM60" s="122" t="s">
        <v>82</v>
      </c>
    </row>
    <row r="61" s="7" customFormat="1" ht="16.5" customHeight="1">
      <c r="A61" s="110" t="s">
        <v>76</v>
      </c>
      <c r="B61" s="111"/>
      <c r="C61" s="112"/>
      <c r="D61" s="113" t="s">
        <v>98</v>
      </c>
      <c r="E61" s="113"/>
      <c r="F61" s="113"/>
      <c r="G61" s="113"/>
      <c r="H61" s="113"/>
      <c r="I61" s="114"/>
      <c r="J61" s="113" t="s">
        <v>99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5">
        <f>'VON - vedlejší a ostatní ...'!J30</f>
        <v>0</v>
      </c>
      <c r="AH61" s="114"/>
      <c r="AI61" s="114"/>
      <c r="AJ61" s="114"/>
      <c r="AK61" s="114"/>
      <c r="AL61" s="114"/>
      <c r="AM61" s="114"/>
      <c r="AN61" s="115">
        <f>SUM(AG61,AT61)</f>
        <v>0</v>
      </c>
      <c r="AO61" s="114"/>
      <c r="AP61" s="114"/>
      <c r="AQ61" s="116" t="s">
        <v>79</v>
      </c>
      <c r="AR61" s="117"/>
      <c r="AS61" s="123">
        <v>0</v>
      </c>
      <c r="AT61" s="124">
        <f>ROUND(SUM(AV61:AW61),2)</f>
        <v>0</v>
      </c>
      <c r="AU61" s="125">
        <f>'VON - vedlejší a ostatní ...'!P80</f>
        <v>0</v>
      </c>
      <c r="AV61" s="124">
        <f>'VON - vedlejší a ostatní ...'!J33</f>
        <v>0</v>
      </c>
      <c r="AW61" s="124">
        <f>'VON - vedlejší a ostatní ...'!J34</f>
        <v>0</v>
      </c>
      <c r="AX61" s="124">
        <f>'VON - vedlejší a ostatní ...'!J35</f>
        <v>0</v>
      </c>
      <c r="AY61" s="124">
        <f>'VON - vedlejší a ostatní ...'!J36</f>
        <v>0</v>
      </c>
      <c r="AZ61" s="124">
        <f>'VON - vedlejší a ostatní ...'!F33</f>
        <v>0</v>
      </c>
      <c r="BA61" s="124">
        <f>'VON - vedlejší a ostatní ...'!F34</f>
        <v>0</v>
      </c>
      <c r="BB61" s="124">
        <f>'VON - vedlejší a ostatní ...'!F35</f>
        <v>0</v>
      </c>
      <c r="BC61" s="124">
        <f>'VON - vedlejší a ostatní ...'!F36</f>
        <v>0</v>
      </c>
      <c r="BD61" s="126">
        <f>'VON - vedlejší a ostatní ...'!F37</f>
        <v>0</v>
      </c>
      <c r="BE61" s="7"/>
      <c r="BT61" s="122" t="s">
        <v>80</v>
      </c>
      <c r="BV61" s="122" t="s">
        <v>74</v>
      </c>
      <c r="BW61" s="122" t="s">
        <v>100</v>
      </c>
      <c r="BX61" s="122" t="s">
        <v>5</v>
      </c>
      <c r="CL61" s="122" t="s">
        <v>19</v>
      </c>
      <c r="CM61" s="122" t="s">
        <v>82</v>
      </c>
    </row>
    <row r="62" s="2" customFormat="1" ht="30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43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43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</row>
  </sheetData>
  <sheetProtection sheet="1" formatColumns="0" formatRows="0" objects="1" scenarios="1" spinCount="100000" saltValue="Ytz0VeqL3kax/nMiPlZEjnpxcjgQLKUa1Logau5Phw33af6ali8Q9AY+aFX0pXtv+7ZsBc1lzzR0nJVBtQQdzA==" hashValue="uaIzZQLqWcFZvy4n0XchV7XUpqi+amOE80OSCqLWj1Qt4bAWOW4I3RI4EJ9W9rf7ruf3PxCD4xRlcWsqpGPSkg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2 - chodba do internátu'!C2" display="/"/>
    <hyperlink ref="A56" location="'SO 03 - dílny'!C2" display="/"/>
    <hyperlink ref="A57" location="'SO 04 - šatny'!C2" display="/"/>
    <hyperlink ref="A58" location="'SO 05 - přístavek'!C2" display="/"/>
    <hyperlink ref="A59" location="'SO 06 - chodba před těloc...'!C2" display="/"/>
    <hyperlink ref="A60" location="'SO 07 - střecha školní ga...'!C2" display="/"/>
    <hyperlink ref="A61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101</v>
      </c>
      <c r="L4" s="19"/>
      <c r="M4" s="130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Střecha domova mládeže, spojovací krček a dílny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103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ROUND((SUM(BE90:BE156)),  2)</f>
        <v>0</v>
      </c>
      <c r="G33" s="37"/>
      <c r="H33" s="37"/>
      <c r="I33" s="147">
        <v>0.20999999999999999</v>
      </c>
      <c r="J33" s="146">
        <f>ROUND(((SUM(BE90:BE156))*I33),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ROUND((SUM(BF90:BF156)),  2)</f>
        <v>0</v>
      </c>
      <c r="G34" s="37"/>
      <c r="H34" s="37"/>
      <c r="I34" s="147">
        <v>0.14999999999999999</v>
      </c>
      <c r="J34" s="146">
        <f>ROUND(((SUM(BF90:BF156))*I34),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ROUND((SUM(BG90:BG156)),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ROUND((SUM(BH90:BH156)),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ROUND((SUM(BI90:BI156)),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SO 02 - chodba do internátu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105</v>
      </c>
      <c r="D57" s="161"/>
      <c r="E57" s="161"/>
      <c r="F57" s="161"/>
      <c r="G57" s="161"/>
      <c r="H57" s="161"/>
      <c r="I57" s="161"/>
      <c r="J57" s="162" t="s">
        <v>106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107</v>
      </c>
    </row>
    <row r="60" hidden="1" s="9" customFormat="1" ht="24.96" customHeight="1">
      <c r="A60" s="9"/>
      <c r="B60" s="164"/>
      <c r="C60" s="165"/>
      <c r="D60" s="166" t="s">
        <v>108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109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110</v>
      </c>
      <c r="E62" s="173"/>
      <c r="F62" s="173"/>
      <c r="G62" s="173"/>
      <c r="H62" s="173"/>
      <c r="I62" s="173"/>
      <c r="J62" s="174">
        <f>J95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111</v>
      </c>
      <c r="E63" s="173"/>
      <c r="F63" s="173"/>
      <c r="G63" s="173"/>
      <c r="H63" s="173"/>
      <c r="I63" s="173"/>
      <c r="J63" s="174">
        <f>J102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0"/>
      <c r="C64" s="171"/>
      <c r="D64" s="172" t="s">
        <v>112</v>
      </c>
      <c r="E64" s="173"/>
      <c r="F64" s="173"/>
      <c r="G64" s="173"/>
      <c r="H64" s="173"/>
      <c r="I64" s="173"/>
      <c r="J64" s="174">
        <f>J107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0"/>
      <c r="C65" s="171"/>
      <c r="D65" s="172" t="s">
        <v>113</v>
      </c>
      <c r="E65" s="173"/>
      <c r="F65" s="173"/>
      <c r="G65" s="173"/>
      <c r="H65" s="173"/>
      <c r="I65" s="173"/>
      <c r="J65" s="174">
        <f>J113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4"/>
      <c r="C66" s="165"/>
      <c r="D66" s="166" t="s">
        <v>114</v>
      </c>
      <c r="E66" s="167"/>
      <c r="F66" s="167"/>
      <c r="G66" s="167"/>
      <c r="H66" s="167"/>
      <c r="I66" s="167"/>
      <c r="J66" s="168">
        <f>J115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0"/>
      <c r="C67" s="171"/>
      <c r="D67" s="172" t="s">
        <v>115</v>
      </c>
      <c r="E67" s="173"/>
      <c r="F67" s="173"/>
      <c r="G67" s="173"/>
      <c r="H67" s="173"/>
      <c r="I67" s="173"/>
      <c r="J67" s="174">
        <f>J116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0"/>
      <c r="C68" s="171"/>
      <c r="D68" s="172" t="s">
        <v>116</v>
      </c>
      <c r="E68" s="173"/>
      <c r="F68" s="173"/>
      <c r="G68" s="173"/>
      <c r="H68" s="173"/>
      <c r="I68" s="173"/>
      <c r="J68" s="174">
        <f>J118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0"/>
      <c r="C69" s="171"/>
      <c r="D69" s="172" t="s">
        <v>117</v>
      </c>
      <c r="E69" s="173"/>
      <c r="F69" s="173"/>
      <c r="G69" s="173"/>
      <c r="H69" s="173"/>
      <c r="I69" s="173"/>
      <c r="J69" s="174">
        <f>J133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0"/>
      <c r="C70" s="171"/>
      <c r="D70" s="172" t="s">
        <v>118</v>
      </c>
      <c r="E70" s="173"/>
      <c r="F70" s="173"/>
      <c r="G70" s="173"/>
      <c r="H70" s="173"/>
      <c r="I70" s="173"/>
      <c r="J70" s="174">
        <f>J152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hidden="1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hidden="1"/>
    <row r="74" hidden="1"/>
    <row r="75" hidden="1"/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119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Střecha domova mládeže, spojovací krček a dílny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102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SO 02 - chodba do internátu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Školní 280, 331 01 Plasy</v>
      </c>
      <c r="G84" s="39"/>
      <c r="H84" s="39"/>
      <c r="I84" s="31" t="s">
        <v>23</v>
      </c>
      <c r="J84" s="71" t="str">
        <f>IF(J12="","",J12)</f>
        <v>22. 6. 2021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Gymnázium a střední odborná škola, Plasy</v>
      </c>
      <c r="G86" s="39"/>
      <c r="H86" s="39"/>
      <c r="I86" s="31" t="s">
        <v>31</v>
      </c>
      <c r="J86" s="35" t="str">
        <f>E21</f>
        <v xml:space="preserve"> 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29</v>
      </c>
      <c r="D87" s="39"/>
      <c r="E87" s="39"/>
      <c r="F87" s="26" t="str">
        <f>IF(E18="","",E18)</f>
        <v>Vyplň údaj</v>
      </c>
      <c r="G87" s="39"/>
      <c r="H87" s="39"/>
      <c r="I87" s="31" t="s">
        <v>34</v>
      </c>
      <c r="J87" s="35" t="str">
        <f>E24</f>
        <v>Ing. Jaroslav Suchý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120</v>
      </c>
      <c r="D89" s="179" t="s">
        <v>57</v>
      </c>
      <c r="E89" s="179" t="s">
        <v>53</v>
      </c>
      <c r="F89" s="179" t="s">
        <v>54</v>
      </c>
      <c r="G89" s="179" t="s">
        <v>121</v>
      </c>
      <c r="H89" s="179" t="s">
        <v>122</v>
      </c>
      <c r="I89" s="179" t="s">
        <v>123</v>
      </c>
      <c r="J89" s="179" t="s">
        <v>106</v>
      </c>
      <c r="K89" s="180" t="s">
        <v>124</v>
      </c>
      <c r="L89" s="181"/>
      <c r="M89" s="91" t="s">
        <v>19</v>
      </c>
      <c r="N89" s="92" t="s">
        <v>42</v>
      </c>
      <c r="O89" s="92" t="s">
        <v>125</v>
      </c>
      <c r="P89" s="92" t="s">
        <v>126</v>
      </c>
      <c r="Q89" s="92" t="s">
        <v>127</v>
      </c>
      <c r="R89" s="92" t="s">
        <v>128</v>
      </c>
      <c r="S89" s="92" t="s">
        <v>129</v>
      </c>
      <c r="T89" s="93" t="s">
        <v>130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131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P91+P115</f>
        <v>0</v>
      </c>
      <c r="Q90" s="95"/>
      <c r="R90" s="184">
        <f>R91+R115</f>
        <v>1.9035724000000003</v>
      </c>
      <c r="S90" s="95"/>
      <c r="T90" s="185">
        <f>T91+T115</f>
        <v>0.54067999999999994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71</v>
      </c>
      <c r="AU90" s="16" t="s">
        <v>107</v>
      </c>
      <c r="BK90" s="186">
        <f>BK91+BK115</f>
        <v>0</v>
      </c>
    </row>
    <row r="91" s="12" customFormat="1" ht="25.92" customHeight="1">
      <c r="A91" s="12"/>
      <c r="B91" s="187"/>
      <c r="C91" s="188"/>
      <c r="D91" s="189" t="s">
        <v>71</v>
      </c>
      <c r="E91" s="190" t="s">
        <v>132</v>
      </c>
      <c r="F91" s="190" t="s">
        <v>133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P92+P95+P102+P107+P113</f>
        <v>0</v>
      </c>
      <c r="Q91" s="195"/>
      <c r="R91" s="196">
        <f>R92+R95+R102+R107+R113</f>
        <v>0.80132499999999995</v>
      </c>
      <c r="S91" s="195"/>
      <c r="T91" s="197">
        <f>T92+T95+T102+T107+T113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80</v>
      </c>
      <c r="AT91" s="199" t="s">
        <v>71</v>
      </c>
      <c r="AU91" s="199" t="s">
        <v>72</v>
      </c>
      <c r="AY91" s="198" t="s">
        <v>134</v>
      </c>
      <c r="BK91" s="200">
        <f>BK92+BK95+BK102+BK107+BK113</f>
        <v>0</v>
      </c>
    </row>
    <row r="92" s="12" customFormat="1" ht="22.8" customHeight="1">
      <c r="A92" s="12"/>
      <c r="B92" s="187"/>
      <c r="C92" s="188"/>
      <c r="D92" s="189" t="s">
        <v>71</v>
      </c>
      <c r="E92" s="201" t="s">
        <v>135</v>
      </c>
      <c r="F92" s="201" t="s">
        <v>136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SUM(P93:P94)</f>
        <v>0</v>
      </c>
      <c r="Q92" s="195"/>
      <c r="R92" s="196">
        <f>SUM(R93:R94)</f>
        <v>0.37135000000000001</v>
      </c>
      <c r="S92" s="195"/>
      <c r="T92" s="197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80</v>
      </c>
      <c r="AT92" s="199" t="s">
        <v>71</v>
      </c>
      <c r="AU92" s="199" t="s">
        <v>80</v>
      </c>
      <c r="AY92" s="198" t="s">
        <v>134</v>
      </c>
      <c r="BK92" s="200">
        <f>SUM(BK93:BK94)</f>
        <v>0</v>
      </c>
    </row>
    <row r="93" s="2" customFormat="1">
      <c r="A93" s="37"/>
      <c r="B93" s="38"/>
      <c r="C93" s="203" t="s">
        <v>80</v>
      </c>
      <c r="D93" s="203" t="s">
        <v>137</v>
      </c>
      <c r="E93" s="204" t="s">
        <v>138</v>
      </c>
      <c r="F93" s="205" t="s">
        <v>139</v>
      </c>
      <c r="G93" s="206" t="s">
        <v>140</v>
      </c>
      <c r="H93" s="207">
        <v>2.5</v>
      </c>
      <c r="I93" s="208"/>
      <c r="J93" s="207">
        <f>ROUND(I93*H93,2)</f>
        <v>0</v>
      </c>
      <c r="K93" s="205" t="s">
        <v>141</v>
      </c>
      <c r="L93" s="43"/>
      <c r="M93" s="209" t="s">
        <v>19</v>
      </c>
      <c r="N93" s="210" t="s">
        <v>43</v>
      </c>
      <c r="O93" s="83"/>
      <c r="P93" s="211">
        <f>O93*H93</f>
        <v>0</v>
      </c>
      <c r="Q93" s="211">
        <v>0.14854000000000001</v>
      </c>
      <c r="R93" s="211">
        <f>Q93*H93</f>
        <v>0.37135000000000001</v>
      </c>
      <c r="S93" s="211">
        <v>0</v>
      </c>
      <c r="T93" s="212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3" t="s">
        <v>142</v>
      </c>
      <c r="AT93" s="213" t="s">
        <v>137</v>
      </c>
      <c r="AU93" s="213" t="s">
        <v>82</v>
      </c>
      <c r="AY93" s="16" t="s">
        <v>134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80</v>
      </c>
      <c r="BK93" s="214">
        <f>ROUND(I93*H93,2)</f>
        <v>0</v>
      </c>
      <c r="BL93" s="16" t="s">
        <v>142</v>
      </c>
      <c r="BM93" s="213" t="s">
        <v>143</v>
      </c>
    </row>
    <row r="94" s="13" customFormat="1">
      <c r="A94" s="13"/>
      <c r="B94" s="215"/>
      <c r="C94" s="216"/>
      <c r="D94" s="217" t="s">
        <v>144</v>
      </c>
      <c r="E94" s="218" t="s">
        <v>19</v>
      </c>
      <c r="F94" s="219" t="s">
        <v>145</v>
      </c>
      <c r="G94" s="216"/>
      <c r="H94" s="220">
        <v>2.5</v>
      </c>
      <c r="I94" s="221"/>
      <c r="J94" s="216"/>
      <c r="K94" s="216"/>
      <c r="L94" s="222"/>
      <c r="M94" s="223"/>
      <c r="N94" s="224"/>
      <c r="O94" s="224"/>
      <c r="P94" s="224"/>
      <c r="Q94" s="224"/>
      <c r="R94" s="224"/>
      <c r="S94" s="224"/>
      <c r="T94" s="22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6" t="s">
        <v>144</v>
      </c>
      <c r="AU94" s="226" t="s">
        <v>82</v>
      </c>
      <c r="AV94" s="13" t="s">
        <v>82</v>
      </c>
      <c r="AW94" s="13" t="s">
        <v>33</v>
      </c>
      <c r="AX94" s="13" t="s">
        <v>80</v>
      </c>
      <c r="AY94" s="226" t="s">
        <v>134</v>
      </c>
    </row>
    <row r="95" s="12" customFormat="1" ht="22.8" customHeight="1">
      <c r="A95" s="12"/>
      <c r="B95" s="187"/>
      <c r="C95" s="188"/>
      <c r="D95" s="189" t="s">
        <v>71</v>
      </c>
      <c r="E95" s="201" t="s">
        <v>146</v>
      </c>
      <c r="F95" s="201" t="s">
        <v>147</v>
      </c>
      <c r="G95" s="188"/>
      <c r="H95" s="188"/>
      <c r="I95" s="191"/>
      <c r="J95" s="202">
        <f>BK95</f>
        <v>0</v>
      </c>
      <c r="K95" s="188"/>
      <c r="L95" s="193"/>
      <c r="M95" s="194"/>
      <c r="N95" s="195"/>
      <c r="O95" s="195"/>
      <c r="P95" s="196">
        <f>SUM(P96:P101)</f>
        <v>0</v>
      </c>
      <c r="Q95" s="195"/>
      <c r="R95" s="196">
        <f>SUM(R96:R101)</f>
        <v>0.42420000000000002</v>
      </c>
      <c r="S95" s="195"/>
      <c r="T95" s="197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8" t="s">
        <v>80</v>
      </c>
      <c r="AT95" s="199" t="s">
        <v>71</v>
      </c>
      <c r="AU95" s="199" t="s">
        <v>80</v>
      </c>
      <c r="AY95" s="198" t="s">
        <v>134</v>
      </c>
      <c r="BK95" s="200">
        <f>SUM(BK96:BK101)</f>
        <v>0</v>
      </c>
    </row>
    <row r="96" s="2" customFormat="1">
      <c r="A96" s="37"/>
      <c r="B96" s="38"/>
      <c r="C96" s="203" t="s">
        <v>82</v>
      </c>
      <c r="D96" s="203" t="s">
        <v>137</v>
      </c>
      <c r="E96" s="204" t="s">
        <v>148</v>
      </c>
      <c r="F96" s="205" t="s">
        <v>149</v>
      </c>
      <c r="G96" s="206" t="s">
        <v>140</v>
      </c>
      <c r="H96" s="207">
        <v>2.5</v>
      </c>
      <c r="I96" s="208"/>
      <c r="J96" s="207">
        <f>ROUND(I96*H96,2)</f>
        <v>0</v>
      </c>
      <c r="K96" s="205" t="s">
        <v>141</v>
      </c>
      <c r="L96" s="43"/>
      <c r="M96" s="209" t="s">
        <v>19</v>
      </c>
      <c r="N96" s="210" t="s">
        <v>43</v>
      </c>
      <c r="O96" s="83"/>
      <c r="P96" s="211">
        <f>O96*H96</f>
        <v>0</v>
      </c>
      <c r="Q96" s="211">
        <v>0.01848</v>
      </c>
      <c r="R96" s="211">
        <f>Q96*H96</f>
        <v>0.046199999999999998</v>
      </c>
      <c r="S96" s="211">
        <v>0</v>
      </c>
      <c r="T96" s="21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142</v>
      </c>
      <c r="AT96" s="213" t="s">
        <v>137</v>
      </c>
      <c r="AU96" s="213" t="s">
        <v>82</v>
      </c>
      <c r="AY96" s="16" t="s">
        <v>134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80</v>
      </c>
      <c r="BK96" s="214">
        <f>ROUND(I96*H96,2)</f>
        <v>0</v>
      </c>
      <c r="BL96" s="16" t="s">
        <v>142</v>
      </c>
      <c r="BM96" s="213" t="s">
        <v>150</v>
      </c>
    </row>
    <row r="97" s="13" customFormat="1">
      <c r="A97" s="13"/>
      <c r="B97" s="215"/>
      <c r="C97" s="216"/>
      <c r="D97" s="217" t="s">
        <v>144</v>
      </c>
      <c r="E97" s="218" t="s">
        <v>19</v>
      </c>
      <c r="F97" s="219" t="s">
        <v>151</v>
      </c>
      <c r="G97" s="216"/>
      <c r="H97" s="220">
        <v>2.5</v>
      </c>
      <c r="I97" s="221"/>
      <c r="J97" s="216"/>
      <c r="K97" s="216"/>
      <c r="L97" s="222"/>
      <c r="M97" s="223"/>
      <c r="N97" s="224"/>
      <c r="O97" s="224"/>
      <c r="P97" s="224"/>
      <c r="Q97" s="224"/>
      <c r="R97" s="224"/>
      <c r="S97" s="224"/>
      <c r="T97" s="22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6" t="s">
        <v>144</v>
      </c>
      <c r="AU97" s="226" t="s">
        <v>82</v>
      </c>
      <c r="AV97" s="13" t="s">
        <v>82</v>
      </c>
      <c r="AW97" s="13" t="s">
        <v>33</v>
      </c>
      <c r="AX97" s="13" t="s">
        <v>80</v>
      </c>
      <c r="AY97" s="226" t="s">
        <v>134</v>
      </c>
    </row>
    <row r="98" s="2" customFormat="1">
      <c r="A98" s="37"/>
      <c r="B98" s="38"/>
      <c r="C98" s="203" t="s">
        <v>135</v>
      </c>
      <c r="D98" s="203" t="s">
        <v>137</v>
      </c>
      <c r="E98" s="204" t="s">
        <v>152</v>
      </c>
      <c r="F98" s="205" t="s">
        <v>153</v>
      </c>
      <c r="G98" s="206" t="s">
        <v>140</v>
      </c>
      <c r="H98" s="207">
        <v>2.5</v>
      </c>
      <c r="I98" s="208"/>
      <c r="J98" s="207">
        <f>ROUND(I98*H98,2)</f>
        <v>0</v>
      </c>
      <c r="K98" s="205" t="s">
        <v>141</v>
      </c>
      <c r="L98" s="43"/>
      <c r="M98" s="209" t="s">
        <v>19</v>
      </c>
      <c r="N98" s="210" t="s">
        <v>43</v>
      </c>
      <c r="O98" s="83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142</v>
      </c>
      <c r="AT98" s="213" t="s">
        <v>137</v>
      </c>
      <c r="AU98" s="213" t="s">
        <v>82</v>
      </c>
      <c r="AY98" s="16" t="s">
        <v>134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142</v>
      </c>
      <c r="BM98" s="213" t="s">
        <v>154</v>
      </c>
    </row>
    <row r="99" s="2" customFormat="1" ht="21.75" customHeight="1">
      <c r="A99" s="37"/>
      <c r="B99" s="38"/>
      <c r="C99" s="203" t="s">
        <v>142</v>
      </c>
      <c r="D99" s="203" t="s">
        <v>137</v>
      </c>
      <c r="E99" s="204" t="s">
        <v>155</v>
      </c>
      <c r="F99" s="205" t="s">
        <v>156</v>
      </c>
      <c r="G99" s="206" t="s">
        <v>140</v>
      </c>
      <c r="H99" s="207">
        <v>2.5</v>
      </c>
      <c r="I99" s="208"/>
      <c r="J99" s="207">
        <f>ROUND(I99*H99,2)</f>
        <v>0</v>
      </c>
      <c r="K99" s="205" t="s">
        <v>141</v>
      </c>
      <c r="L99" s="43"/>
      <c r="M99" s="209" t="s">
        <v>19</v>
      </c>
      <c r="N99" s="210" t="s">
        <v>43</v>
      </c>
      <c r="O99" s="83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3" t="s">
        <v>142</v>
      </c>
      <c r="AT99" s="213" t="s">
        <v>137</v>
      </c>
      <c r="AU99" s="213" t="s">
        <v>82</v>
      </c>
      <c r="AY99" s="16" t="s">
        <v>134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80</v>
      </c>
      <c r="BK99" s="214">
        <f>ROUND(I99*H99,2)</f>
        <v>0</v>
      </c>
      <c r="BL99" s="16" t="s">
        <v>142</v>
      </c>
      <c r="BM99" s="213" t="s">
        <v>157</v>
      </c>
    </row>
    <row r="100" s="2" customFormat="1" ht="21.75" customHeight="1">
      <c r="A100" s="37"/>
      <c r="B100" s="38"/>
      <c r="C100" s="203" t="s">
        <v>158</v>
      </c>
      <c r="D100" s="203" t="s">
        <v>137</v>
      </c>
      <c r="E100" s="204" t="s">
        <v>159</v>
      </c>
      <c r="F100" s="205" t="s">
        <v>160</v>
      </c>
      <c r="G100" s="206" t="s">
        <v>140</v>
      </c>
      <c r="H100" s="207">
        <v>6</v>
      </c>
      <c r="I100" s="208"/>
      <c r="J100" s="207">
        <f>ROUND(I100*H100,2)</f>
        <v>0</v>
      </c>
      <c r="K100" s="205" t="s">
        <v>141</v>
      </c>
      <c r="L100" s="43"/>
      <c r="M100" s="209" t="s">
        <v>19</v>
      </c>
      <c r="N100" s="210" t="s">
        <v>43</v>
      </c>
      <c r="O100" s="83"/>
      <c r="P100" s="211">
        <f>O100*H100</f>
        <v>0</v>
      </c>
      <c r="Q100" s="211">
        <v>0.063</v>
      </c>
      <c r="R100" s="211">
        <f>Q100*H100</f>
        <v>0.378</v>
      </c>
      <c r="S100" s="211">
        <v>0</v>
      </c>
      <c r="T100" s="21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3" t="s">
        <v>142</v>
      </c>
      <c r="AT100" s="213" t="s">
        <v>137</v>
      </c>
      <c r="AU100" s="213" t="s">
        <v>82</v>
      </c>
      <c r="AY100" s="16" t="s">
        <v>134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80</v>
      </c>
      <c r="BK100" s="214">
        <f>ROUND(I100*H100,2)</f>
        <v>0</v>
      </c>
      <c r="BL100" s="16" t="s">
        <v>142</v>
      </c>
      <c r="BM100" s="213" t="s">
        <v>161</v>
      </c>
    </row>
    <row r="101" s="13" customFormat="1">
      <c r="A101" s="13"/>
      <c r="B101" s="215"/>
      <c r="C101" s="216"/>
      <c r="D101" s="217" t="s">
        <v>144</v>
      </c>
      <c r="E101" s="218" t="s">
        <v>19</v>
      </c>
      <c r="F101" s="219" t="s">
        <v>162</v>
      </c>
      <c r="G101" s="216"/>
      <c r="H101" s="220">
        <v>6</v>
      </c>
      <c r="I101" s="221"/>
      <c r="J101" s="216"/>
      <c r="K101" s="216"/>
      <c r="L101" s="222"/>
      <c r="M101" s="223"/>
      <c r="N101" s="224"/>
      <c r="O101" s="224"/>
      <c r="P101" s="224"/>
      <c r="Q101" s="224"/>
      <c r="R101" s="224"/>
      <c r="S101" s="224"/>
      <c r="T101" s="22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6" t="s">
        <v>144</v>
      </c>
      <c r="AU101" s="226" t="s">
        <v>82</v>
      </c>
      <c r="AV101" s="13" t="s">
        <v>82</v>
      </c>
      <c r="AW101" s="13" t="s">
        <v>33</v>
      </c>
      <c r="AX101" s="13" t="s">
        <v>80</v>
      </c>
      <c r="AY101" s="226" t="s">
        <v>134</v>
      </c>
    </row>
    <row r="102" s="12" customFormat="1" ht="22.8" customHeight="1">
      <c r="A102" s="12"/>
      <c r="B102" s="187"/>
      <c r="C102" s="188"/>
      <c r="D102" s="189" t="s">
        <v>71</v>
      </c>
      <c r="E102" s="201" t="s">
        <v>163</v>
      </c>
      <c r="F102" s="201" t="s">
        <v>164</v>
      </c>
      <c r="G102" s="188"/>
      <c r="H102" s="188"/>
      <c r="I102" s="191"/>
      <c r="J102" s="202">
        <f>BK102</f>
        <v>0</v>
      </c>
      <c r="K102" s="188"/>
      <c r="L102" s="193"/>
      <c r="M102" s="194"/>
      <c r="N102" s="195"/>
      <c r="O102" s="195"/>
      <c r="P102" s="196">
        <f>SUM(P103:P106)</f>
        <v>0</v>
      </c>
      <c r="Q102" s="195"/>
      <c r="R102" s="196">
        <f>SUM(R103:R106)</f>
        <v>0.0057750000000000006</v>
      </c>
      <c r="S102" s="195"/>
      <c r="T102" s="197">
        <f>SUM(T103:T106)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8" t="s">
        <v>80</v>
      </c>
      <c r="AT102" s="199" t="s">
        <v>71</v>
      </c>
      <c r="AU102" s="199" t="s">
        <v>80</v>
      </c>
      <c r="AY102" s="198" t="s">
        <v>134</v>
      </c>
      <c r="BK102" s="200">
        <f>SUM(BK103:BK106)</f>
        <v>0</v>
      </c>
    </row>
    <row r="103" s="2" customFormat="1">
      <c r="A103" s="37"/>
      <c r="B103" s="38"/>
      <c r="C103" s="203" t="s">
        <v>146</v>
      </c>
      <c r="D103" s="203" t="s">
        <v>137</v>
      </c>
      <c r="E103" s="204" t="s">
        <v>165</v>
      </c>
      <c r="F103" s="205" t="s">
        <v>166</v>
      </c>
      <c r="G103" s="206" t="s">
        <v>140</v>
      </c>
      <c r="H103" s="207">
        <v>20</v>
      </c>
      <c r="I103" s="208"/>
      <c r="J103" s="207">
        <f>ROUND(I103*H103,2)</f>
        <v>0</v>
      </c>
      <c r="K103" s="205" t="s">
        <v>141</v>
      </c>
      <c r="L103" s="43"/>
      <c r="M103" s="209" t="s">
        <v>19</v>
      </c>
      <c r="N103" s="210" t="s">
        <v>43</v>
      </c>
      <c r="O103" s="83"/>
      <c r="P103" s="211">
        <f>O103*H103</f>
        <v>0</v>
      </c>
      <c r="Q103" s="211">
        <v>0.00021000000000000001</v>
      </c>
      <c r="R103" s="211">
        <f>Q103*H103</f>
        <v>0.0042000000000000006</v>
      </c>
      <c r="S103" s="211">
        <v>0</v>
      </c>
      <c r="T103" s="212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142</v>
      </c>
      <c r="AT103" s="213" t="s">
        <v>137</v>
      </c>
      <c r="AU103" s="213" t="s">
        <v>82</v>
      </c>
      <c r="AY103" s="16" t="s">
        <v>134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80</v>
      </c>
      <c r="BK103" s="214">
        <f>ROUND(I103*H103,2)</f>
        <v>0</v>
      </c>
      <c r="BL103" s="16" t="s">
        <v>142</v>
      </c>
      <c r="BM103" s="213" t="s">
        <v>167</v>
      </c>
    </row>
    <row r="104" s="13" customFormat="1">
      <c r="A104" s="13"/>
      <c r="B104" s="215"/>
      <c r="C104" s="216"/>
      <c r="D104" s="217" t="s">
        <v>144</v>
      </c>
      <c r="E104" s="218" t="s">
        <v>19</v>
      </c>
      <c r="F104" s="219" t="s">
        <v>168</v>
      </c>
      <c r="G104" s="216"/>
      <c r="H104" s="220">
        <v>20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6" t="s">
        <v>144</v>
      </c>
      <c r="AU104" s="226" t="s">
        <v>82</v>
      </c>
      <c r="AV104" s="13" t="s">
        <v>82</v>
      </c>
      <c r="AW104" s="13" t="s">
        <v>33</v>
      </c>
      <c r="AX104" s="13" t="s">
        <v>80</v>
      </c>
      <c r="AY104" s="226" t="s">
        <v>134</v>
      </c>
    </row>
    <row r="105" s="2" customFormat="1">
      <c r="A105" s="37"/>
      <c r="B105" s="38"/>
      <c r="C105" s="203" t="s">
        <v>169</v>
      </c>
      <c r="D105" s="203" t="s">
        <v>137</v>
      </c>
      <c r="E105" s="204" t="s">
        <v>170</v>
      </c>
      <c r="F105" s="205" t="s">
        <v>171</v>
      </c>
      <c r="G105" s="206" t="s">
        <v>140</v>
      </c>
      <c r="H105" s="207">
        <v>2.5</v>
      </c>
      <c r="I105" s="208"/>
      <c r="J105" s="207">
        <f>ROUND(I105*H105,2)</f>
        <v>0</v>
      </c>
      <c r="K105" s="205" t="s">
        <v>141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0.00063000000000000003</v>
      </c>
      <c r="R105" s="211">
        <f>Q105*H105</f>
        <v>0.001575</v>
      </c>
      <c r="S105" s="211">
        <v>0</v>
      </c>
      <c r="T105" s="21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142</v>
      </c>
      <c r="AT105" s="213" t="s">
        <v>137</v>
      </c>
      <c r="AU105" s="213" t="s">
        <v>82</v>
      </c>
      <c r="AY105" s="16" t="s">
        <v>134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142</v>
      </c>
      <c r="BM105" s="213" t="s">
        <v>172</v>
      </c>
    </row>
    <row r="106" s="13" customFormat="1">
      <c r="A106" s="13"/>
      <c r="B106" s="215"/>
      <c r="C106" s="216"/>
      <c r="D106" s="217" t="s">
        <v>144</v>
      </c>
      <c r="E106" s="218" t="s">
        <v>19</v>
      </c>
      <c r="F106" s="219" t="s">
        <v>173</v>
      </c>
      <c r="G106" s="216"/>
      <c r="H106" s="220">
        <v>2.5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6" t="s">
        <v>144</v>
      </c>
      <c r="AU106" s="226" t="s">
        <v>82</v>
      </c>
      <c r="AV106" s="13" t="s">
        <v>82</v>
      </c>
      <c r="AW106" s="13" t="s">
        <v>33</v>
      </c>
      <c r="AX106" s="13" t="s">
        <v>80</v>
      </c>
      <c r="AY106" s="226" t="s">
        <v>134</v>
      </c>
    </row>
    <row r="107" s="12" customFormat="1" ht="22.8" customHeight="1">
      <c r="A107" s="12"/>
      <c r="B107" s="187"/>
      <c r="C107" s="188"/>
      <c r="D107" s="189" t="s">
        <v>71</v>
      </c>
      <c r="E107" s="201" t="s">
        <v>174</v>
      </c>
      <c r="F107" s="201" t="s">
        <v>175</v>
      </c>
      <c r="G107" s="188"/>
      <c r="H107" s="188"/>
      <c r="I107" s="191"/>
      <c r="J107" s="202">
        <f>BK107</f>
        <v>0</v>
      </c>
      <c r="K107" s="188"/>
      <c r="L107" s="193"/>
      <c r="M107" s="194"/>
      <c r="N107" s="195"/>
      <c r="O107" s="195"/>
      <c r="P107" s="196">
        <f>SUM(P108:P112)</f>
        <v>0</v>
      </c>
      <c r="Q107" s="195"/>
      <c r="R107" s="196">
        <f>SUM(R108:R112)</f>
        <v>0</v>
      </c>
      <c r="S107" s="195"/>
      <c r="T107" s="197">
        <f>SUM(T108:T112)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8" t="s">
        <v>80</v>
      </c>
      <c r="AT107" s="199" t="s">
        <v>71</v>
      </c>
      <c r="AU107" s="199" t="s">
        <v>80</v>
      </c>
      <c r="AY107" s="198" t="s">
        <v>134</v>
      </c>
      <c r="BK107" s="200">
        <f>SUM(BK108:BK112)</f>
        <v>0</v>
      </c>
    </row>
    <row r="108" s="2" customFormat="1">
      <c r="A108" s="37"/>
      <c r="B108" s="38"/>
      <c r="C108" s="203" t="s">
        <v>176</v>
      </c>
      <c r="D108" s="203" t="s">
        <v>137</v>
      </c>
      <c r="E108" s="204" t="s">
        <v>177</v>
      </c>
      <c r="F108" s="205" t="s">
        <v>178</v>
      </c>
      <c r="G108" s="206" t="s">
        <v>179</v>
      </c>
      <c r="H108" s="207">
        <v>0.54000000000000004</v>
      </c>
      <c r="I108" s="208"/>
      <c r="J108" s="207">
        <f>ROUND(I108*H108,2)</f>
        <v>0</v>
      </c>
      <c r="K108" s="205" t="s">
        <v>141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142</v>
      </c>
      <c r="AT108" s="213" t="s">
        <v>137</v>
      </c>
      <c r="AU108" s="213" t="s">
        <v>82</v>
      </c>
      <c r="AY108" s="16" t="s">
        <v>134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142</v>
      </c>
      <c r="BM108" s="213" t="s">
        <v>180</v>
      </c>
    </row>
    <row r="109" s="2" customFormat="1" ht="21.75" customHeight="1">
      <c r="A109" s="37"/>
      <c r="B109" s="38"/>
      <c r="C109" s="203" t="s">
        <v>163</v>
      </c>
      <c r="D109" s="203" t="s">
        <v>137</v>
      </c>
      <c r="E109" s="204" t="s">
        <v>181</v>
      </c>
      <c r="F109" s="205" t="s">
        <v>182</v>
      </c>
      <c r="G109" s="206" t="s">
        <v>179</v>
      </c>
      <c r="H109" s="207">
        <v>0.54000000000000004</v>
      </c>
      <c r="I109" s="208"/>
      <c r="J109" s="207">
        <f>ROUND(I109*H109,2)</f>
        <v>0</v>
      </c>
      <c r="K109" s="205" t="s">
        <v>141</v>
      </c>
      <c r="L109" s="43"/>
      <c r="M109" s="209" t="s">
        <v>19</v>
      </c>
      <c r="N109" s="210" t="s">
        <v>43</v>
      </c>
      <c r="O109" s="83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3" t="s">
        <v>142</v>
      </c>
      <c r="AT109" s="213" t="s">
        <v>137</v>
      </c>
      <c r="AU109" s="213" t="s">
        <v>82</v>
      </c>
      <c r="AY109" s="16" t="s">
        <v>134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80</v>
      </c>
      <c r="BK109" s="214">
        <f>ROUND(I109*H109,2)</f>
        <v>0</v>
      </c>
      <c r="BL109" s="16" t="s">
        <v>142</v>
      </c>
      <c r="BM109" s="213" t="s">
        <v>183</v>
      </c>
    </row>
    <row r="110" s="2" customFormat="1">
      <c r="A110" s="37"/>
      <c r="B110" s="38"/>
      <c r="C110" s="203" t="s">
        <v>184</v>
      </c>
      <c r="D110" s="203" t="s">
        <v>137</v>
      </c>
      <c r="E110" s="204" t="s">
        <v>185</v>
      </c>
      <c r="F110" s="205" t="s">
        <v>186</v>
      </c>
      <c r="G110" s="206" t="s">
        <v>179</v>
      </c>
      <c r="H110" s="207">
        <v>7.5599999999999996</v>
      </c>
      <c r="I110" s="208"/>
      <c r="J110" s="207">
        <f>ROUND(I110*H110,2)</f>
        <v>0</v>
      </c>
      <c r="K110" s="205" t="s">
        <v>141</v>
      </c>
      <c r="L110" s="43"/>
      <c r="M110" s="209" t="s">
        <v>19</v>
      </c>
      <c r="N110" s="210" t="s">
        <v>43</v>
      </c>
      <c r="O110" s="83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3" t="s">
        <v>142</v>
      </c>
      <c r="AT110" s="213" t="s">
        <v>137</v>
      </c>
      <c r="AU110" s="213" t="s">
        <v>82</v>
      </c>
      <c r="AY110" s="16" t="s">
        <v>134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6" t="s">
        <v>80</v>
      </c>
      <c r="BK110" s="214">
        <f>ROUND(I110*H110,2)</f>
        <v>0</v>
      </c>
      <c r="BL110" s="16" t="s">
        <v>142</v>
      </c>
      <c r="BM110" s="213" t="s">
        <v>187</v>
      </c>
    </row>
    <row r="111" s="13" customFormat="1">
      <c r="A111" s="13"/>
      <c r="B111" s="215"/>
      <c r="C111" s="216"/>
      <c r="D111" s="217" t="s">
        <v>144</v>
      </c>
      <c r="E111" s="216"/>
      <c r="F111" s="219" t="s">
        <v>188</v>
      </c>
      <c r="G111" s="216"/>
      <c r="H111" s="220">
        <v>7.5599999999999996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6" t="s">
        <v>144</v>
      </c>
      <c r="AU111" s="226" t="s">
        <v>82</v>
      </c>
      <c r="AV111" s="13" t="s">
        <v>82</v>
      </c>
      <c r="AW111" s="13" t="s">
        <v>4</v>
      </c>
      <c r="AX111" s="13" t="s">
        <v>80</v>
      </c>
      <c r="AY111" s="226" t="s">
        <v>134</v>
      </c>
    </row>
    <row r="112" s="2" customFormat="1">
      <c r="A112" s="37"/>
      <c r="B112" s="38"/>
      <c r="C112" s="203" t="s">
        <v>189</v>
      </c>
      <c r="D112" s="203" t="s">
        <v>137</v>
      </c>
      <c r="E112" s="204" t="s">
        <v>190</v>
      </c>
      <c r="F112" s="205" t="s">
        <v>191</v>
      </c>
      <c r="G112" s="206" t="s">
        <v>179</v>
      </c>
      <c r="H112" s="207">
        <v>0.54000000000000004</v>
      </c>
      <c r="I112" s="208"/>
      <c r="J112" s="207">
        <f>ROUND(I112*H112,2)</f>
        <v>0</v>
      </c>
      <c r="K112" s="205" t="s">
        <v>141</v>
      </c>
      <c r="L112" s="43"/>
      <c r="M112" s="209" t="s">
        <v>19</v>
      </c>
      <c r="N112" s="210" t="s">
        <v>43</v>
      </c>
      <c r="O112" s="83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3" t="s">
        <v>142</v>
      </c>
      <c r="AT112" s="213" t="s">
        <v>137</v>
      </c>
      <c r="AU112" s="213" t="s">
        <v>82</v>
      </c>
      <c r="AY112" s="16" t="s">
        <v>134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6" t="s">
        <v>80</v>
      </c>
      <c r="BK112" s="214">
        <f>ROUND(I112*H112,2)</f>
        <v>0</v>
      </c>
      <c r="BL112" s="16" t="s">
        <v>142</v>
      </c>
      <c r="BM112" s="213" t="s">
        <v>192</v>
      </c>
    </row>
    <row r="113" s="12" customFormat="1" ht="22.8" customHeight="1">
      <c r="A113" s="12"/>
      <c r="B113" s="187"/>
      <c r="C113" s="188"/>
      <c r="D113" s="189" t="s">
        <v>71</v>
      </c>
      <c r="E113" s="201" t="s">
        <v>193</v>
      </c>
      <c r="F113" s="201" t="s">
        <v>194</v>
      </c>
      <c r="G113" s="188"/>
      <c r="H113" s="188"/>
      <c r="I113" s="191"/>
      <c r="J113" s="202">
        <f>BK113</f>
        <v>0</v>
      </c>
      <c r="K113" s="188"/>
      <c r="L113" s="193"/>
      <c r="M113" s="194"/>
      <c r="N113" s="195"/>
      <c r="O113" s="195"/>
      <c r="P113" s="196">
        <f>P114</f>
        <v>0</v>
      </c>
      <c r="Q113" s="195"/>
      <c r="R113" s="196">
        <f>R114</f>
        <v>0</v>
      </c>
      <c r="S113" s="195"/>
      <c r="T113" s="197">
        <f>T114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8" t="s">
        <v>80</v>
      </c>
      <c r="AT113" s="199" t="s">
        <v>71</v>
      </c>
      <c r="AU113" s="199" t="s">
        <v>80</v>
      </c>
      <c r="AY113" s="198" t="s">
        <v>134</v>
      </c>
      <c r="BK113" s="200">
        <f>BK114</f>
        <v>0</v>
      </c>
    </row>
    <row r="114" s="2" customFormat="1" ht="33" customHeight="1">
      <c r="A114" s="37"/>
      <c r="B114" s="38"/>
      <c r="C114" s="203" t="s">
        <v>195</v>
      </c>
      <c r="D114" s="203" t="s">
        <v>137</v>
      </c>
      <c r="E114" s="204" t="s">
        <v>196</v>
      </c>
      <c r="F114" s="205" t="s">
        <v>197</v>
      </c>
      <c r="G114" s="206" t="s">
        <v>179</v>
      </c>
      <c r="H114" s="207">
        <v>0.80000000000000004</v>
      </c>
      <c r="I114" s="208"/>
      <c r="J114" s="207">
        <f>ROUND(I114*H114,2)</f>
        <v>0</v>
      </c>
      <c r="K114" s="205" t="s">
        <v>141</v>
      </c>
      <c r="L114" s="43"/>
      <c r="M114" s="209" t="s">
        <v>19</v>
      </c>
      <c r="N114" s="210" t="s">
        <v>43</v>
      </c>
      <c r="O114" s="83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142</v>
      </c>
      <c r="AT114" s="213" t="s">
        <v>137</v>
      </c>
      <c r="AU114" s="213" t="s">
        <v>82</v>
      </c>
      <c r="AY114" s="16" t="s">
        <v>134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80</v>
      </c>
      <c r="BK114" s="214">
        <f>ROUND(I114*H114,2)</f>
        <v>0</v>
      </c>
      <c r="BL114" s="16" t="s">
        <v>142</v>
      </c>
      <c r="BM114" s="213" t="s">
        <v>198</v>
      </c>
    </row>
    <row r="115" s="12" customFormat="1" ht="25.92" customHeight="1">
      <c r="A115" s="12"/>
      <c r="B115" s="187"/>
      <c r="C115" s="188"/>
      <c r="D115" s="189" t="s">
        <v>71</v>
      </c>
      <c r="E115" s="190" t="s">
        <v>199</v>
      </c>
      <c r="F115" s="190" t="s">
        <v>200</v>
      </c>
      <c r="G115" s="188"/>
      <c r="H115" s="188"/>
      <c r="I115" s="191"/>
      <c r="J115" s="192">
        <f>BK115</f>
        <v>0</v>
      </c>
      <c r="K115" s="188"/>
      <c r="L115" s="193"/>
      <c r="M115" s="194"/>
      <c r="N115" s="195"/>
      <c r="O115" s="195"/>
      <c r="P115" s="196">
        <f>P116+P118+P133+P152</f>
        <v>0</v>
      </c>
      <c r="Q115" s="195"/>
      <c r="R115" s="196">
        <f>R116+R118+R133+R152</f>
        <v>1.1022474000000002</v>
      </c>
      <c r="S115" s="195"/>
      <c r="T115" s="197">
        <f>T116+T118+T133+T152</f>
        <v>0.54067999999999994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8" t="s">
        <v>82</v>
      </c>
      <c r="AT115" s="199" t="s">
        <v>71</v>
      </c>
      <c r="AU115" s="199" t="s">
        <v>72</v>
      </c>
      <c r="AY115" s="198" t="s">
        <v>134</v>
      </c>
      <c r="BK115" s="200">
        <f>BK116+BK118+BK133+BK152</f>
        <v>0</v>
      </c>
    </row>
    <row r="116" s="12" customFormat="1" ht="22.8" customHeight="1">
      <c r="A116" s="12"/>
      <c r="B116" s="187"/>
      <c r="C116" s="188"/>
      <c r="D116" s="189" t="s">
        <v>71</v>
      </c>
      <c r="E116" s="201" t="s">
        <v>201</v>
      </c>
      <c r="F116" s="201" t="s">
        <v>202</v>
      </c>
      <c r="G116" s="188"/>
      <c r="H116" s="188"/>
      <c r="I116" s="191"/>
      <c r="J116" s="202">
        <f>BK116</f>
        <v>0</v>
      </c>
      <c r="K116" s="188"/>
      <c r="L116" s="193"/>
      <c r="M116" s="194"/>
      <c r="N116" s="195"/>
      <c r="O116" s="195"/>
      <c r="P116" s="196">
        <f>P117</f>
        <v>0</v>
      </c>
      <c r="Q116" s="195"/>
      <c r="R116" s="196">
        <f>R117</f>
        <v>0</v>
      </c>
      <c r="S116" s="195"/>
      <c r="T116" s="197">
        <f>T117</f>
        <v>0.1072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8" t="s">
        <v>82</v>
      </c>
      <c r="AT116" s="199" t="s">
        <v>71</v>
      </c>
      <c r="AU116" s="199" t="s">
        <v>80</v>
      </c>
      <c r="AY116" s="198" t="s">
        <v>134</v>
      </c>
      <c r="BK116" s="200">
        <f>BK117</f>
        <v>0</v>
      </c>
    </row>
    <row r="117" s="2" customFormat="1" ht="16.5" customHeight="1">
      <c r="A117" s="37"/>
      <c r="B117" s="38"/>
      <c r="C117" s="203" t="s">
        <v>203</v>
      </c>
      <c r="D117" s="203" t="s">
        <v>137</v>
      </c>
      <c r="E117" s="204" t="s">
        <v>204</v>
      </c>
      <c r="F117" s="205" t="s">
        <v>205</v>
      </c>
      <c r="G117" s="206" t="s">
        <v>140</v>
      </c>
      <c r="H117" s="207">
        <v>53.600000000000001</v>
      </c>
      <c r="I117" s="208"/>
      <c r="J117" s="207">
        <f>ROUND(I117*H117,2)</f>
        <v>0</v>
      </c>
      <c r="K117" s="205" t="s">
        <v>141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</v>
      </c>
      <c r="R117" s="211">
        <f>Q117*H117</f>
        <v>0</v>
      </c>
      <c r="S117" s="211">
        <v>0.002</v>
      </c>
      <c r="T117" s="212">
        <f>S117*H117</f>
        <v>0.1072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206</v>
      </c>
      <c r="AT117" s="213" t="s">
        <v>137</v>
      </c>
      <c r="AU117" s="213" t="s">
        <v>82</v>
      </c>
      <c r="AY117" s="16" t="s">
        <v>134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206</v>
      </c>
      <c r="BM117" s="213" t="s">
        <v>207</v>
      </c>
    </row>
    <row r="118" s="12" customFormat="1" ht="22.8" customHeight="1">
      <c r="A118" s="12"/>
      <c r="B118" s="187"/>
      <c r="C118" s="188"/>
      <c r="D118" s="189" t="s">
        <v>71</v>
      </c>
      <c r="E118" s="201" t="s">
        <v>208</v>
      </c>
      <c r="F118" s="201" t="s">
        <v>209</v>
      </c>
      <c r="G118" s="188"/>
      <c r="H118" s="188"/>
      <c r="I118" s="191"/>
      <c r="J118" s="202">
        <f>BK118</f>
        <v>0</v>
      </c>
      <c r="K118" s="188"/>
      <c r="L118" s="193"/>
      <c r="M118" s="194"/>
      <c r="N118" s="195"/>
      <c r="O118" s="195"/>
      <c r="P118" s="196">
        <f>SUM(P119:P132)</f>
        <v>0</v>
      </c>
      <c r="Q118" s="195"/>
      <c r="R118" s="196">
        <f>SUM(R119:R132)</f>
        <v>0.57915240000000001</v>
      </c>
      <c r="S118" s="195"/>
      <c r="T118" s="197">
        <f>SUM(T119:T132)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8" t="s">
        <v>82</v>
      </c>
      <c r="AT118" s="199" t="s">
        <v>71</v>
      </c>
      <c r="AU118" s="199" t="s">
        <v>80</v>
      </c>
      <c r="AY118" s="198" t="s">
        <v>134</v>
      </c>
      <c r="BK118" s="200">
        <f>SUM(BK119:BK132)</f>
        <v>0</v>
      </c>
    </row>
    <row r="119" s="2" customFormat="1">
      <c r="A119" s="37"/>
      <c r="B119" s="38"/>
      <c r="C119" s="203" t="s">
        <v>210</v>
      </c>
      <c r="D119" s="203" t="s">
        <v>137</v>
      </c>
      <c r="E119" s="204" t="s">
        <v>211</v>
      </c>
      <c r="F119" s="205" t="s">
        <v>212</v>
      </c>
      <c r="G119" s="206" t="s">
        <v>140</v>
      </c>
      <c r="H119" s="207">
        <v>26</v>
      </c>
      <c r="I119" s="208"/>
      <c r="J119" s="207">
        <f>ROUND(I119*H119,2)</f>
        <v>0</v>
      </c>
      <c r="K119" s="205" t="s">
        <v>141</v>
      </c>
      <c r="L119" s="43"/>
      <c r="M119" s="209" t="s">
        <v>19</v>
      </c>
      <c r="N119" s="210" t="s">
        <v>43</v>
      </c>
      <c r="O119" s="83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3" t="s">
        <v>206</v>
      </c>
      <c r="AT119" s="213" t="s">
        <v>137</v>
      </c>
      <c r="AU119" s="213" t="s">
        <v>82</v>
      </c>
      <c r="AY119" s="16" t="s">
        <v>134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206</v>
      </c>
      <c r="BM119" s="213" t="s">
        <v>213</v>
      </c>
    </row>
    <row r="120" s="13" customFormat="1">
      <c r="A120" s="13"/>
      <c r="B120" s="215"/>
      <c r="C120" s="216"/>
      <c r="D120" s="217" t="s">
        <v>144</v>
      </c>
      <c r="E120" s="218" t="s">
        <v>19</v>
      </c>
      <c r="F120" s="219" t="s">
        <v>214</v>
      </c>
      <c r="G120" s="216"/>
      <c r="H120" s="220">
        <v>26</v>
      </c>
      <c r="I120" s="221"/>
      <c r="J120" s="216"/>
      <c r="K120" s="216"/>
      <c r="L120" s="222"/>
      <c r="M120" s="223"/>
      <c r="N120" s="224"/>
      <c r="O120" s="224"/>
      <c r="P120" s="224"/>
      <c r="Q120" s="224"/>
      <c r="R120" s="224"/>
      <c r="S120" s="224"/>
      <c r="T120" s="22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6" t="s">
        <v>144</v>
      </c>
      <c r="AU120" s="226" t="s">
        <v>82</v>
      </c>
      <c r="AV120" s="13" t="s">
        <v>82</v>
      </c>
      <c r="AW120" s="13" t="s">
        <v>33</v>
      </c>
      <c r="AX120" s="13" t="s">
        <v>80</v>
      </c>
      <c r="AY120" s="226" t="s">
        <v>134</v>
      </c>
    </row>
    <row r="121" s="2" customFormat="1" ht="16.5" customHeight="1">
      <c r="A121" s="37"/>
      <c r="B121" s="38"/>
      <c r="C121" s="227" t="s">
        <v>9</v>
      </c>
      <c r="D121" s="227" t="s">
        <v>215</v>
      </c>
      <c r="E121" s="228" t="s">
        <v>216</v>
      </c>
      <c r="F121" s="229" t="s">
        <v>217</v>
      </c>
      <c r="G121" s="230" t="s">
        <v>218</v>
      </c>
      <c r="H121" s="231">
        <v>0.75</v>
      </c>
      <c r="I121" s="232"/>
      <c r="J121" s="231">
        <f>ROUND(I121*H121,2)</f>
        <v>0</v>
      </c>
      <c r="K121" s="229" t="s">
        <v>141</v>
      </c>
      <c r="L121" s="233"/>
      <c r="M121" s="234" t="s">
        <v>19</v>
      </c>
      <c r="N121" s="235" t="s">
        <v>43</v>
      </c>
      <c r="O121" s="83"/>
      <c r="P121" s="211">
        <f>O121*H121</f>
        <v>0</v>
      </c>
      <c r="Q121" s="211">
        <v>0.55000000000000004</v>
      </c>
      <c r="R121" s="211">
        <f>Q121*H121</f>
        <v>0.41250000000000003</v>
      </c>
      <c r="S121" s="211">
        <v>0</v>
      </c>
      <c r="T121" s="21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3" t="s">
        <v>219</v>
      </c>
      <c r="AT121" s="213" t="s">
        <v>215</v>
      </c>
      <c r="AU121" s="213" t="s">
        <v>82</v>
      </c>
      <c r="AY121" s="16" t="s">
        <v>134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80</v>
      </c>
      <c r="BK121" s="214">
        <f>ROUND(I121*H121,2)</f>
        <v>0</v>
      </c>
      <c r="BL121" s="16" t="s">
        <v>206</v>
      </c>
      <c r="BM121" s="213" t="s">
        <v>220</v>
      </c>
    </row>
    <row r="122" s="2" customFormat="1">
      <c r="A122" s="37"/>
      <c r="B122" s="38"/>
      <c r="C122" s="39"/>
      <c r="D122" s="217" t="s">
        <v>221</v>
      </c>
      <c r="E122" s="39"/>
      <c r="F122" s="236" t="s">
        <v>222</v>
      </c>
      <c r="G122" s="39"/>
      <c r="H122" s="39"/>
      <c r="I122" s="237"/>
      <c r="J122" s="39"/>
      <c r="K122" s="39"/>
      <c r="L122" s="43"/>
      <c r="M122" s="238"/>
      <c r="N122" s="239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221</v>
      </c>
      <c r="AU122" s="16" t="s">
        <v>82</v>
      </c>
    </row>
    <row r="123" s="13" customFormat="1">
      <c r="A123" s="13"/>
      <c r="B123" s="215"/>
      <c r="C123" s="216"/>
      <c r="D123" s="217" t="s">
        <v>144</v>
      </c>
      <c r="E123" s="218" t="s">
        <v>19</v>
      </c>
      <c r="F123" s="219" t="s">
        <v>223</v>
      </c>
      <c r="G123" s="216"/>
      <c r="H123" s="220">
        <v>0.75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6" t="s">
        <v>144</v>
      </c>
      <c r="AU123" s="226" t="s">
        <v>82</v>
      </c>
      <c r="AV123" s="13" t="s">
        <v>82</v>
      </c>
      <c r="AW123" s="13" t="s">
        <v>33</v>
      </c>
      <c r="AX123" s="13" t="s">
        <v>80</v>
      </c>
      <c r="AY123" s="226" t="s">
        <v>134</v>
      </c>
    </row>
    <row r="124" s="2" customFormat="1" ht="16.5" customHeight="1">
      <c r="A124" s="37"/>
      <c r="B124" s="38"/>
      <c r="C124" s="203" t="s">
        <v>206</v>
      </c>
      <c r="D124" s="203" t="s">
        <v>137</v>
      </c>
      <c r="E124" s="204" t="s">
        <v>224</v>
      </c>
      <c r="F124" s="205" t="s">
        <v>225</v>
      </c>
      <c r="G124" s="206" t="s">
        <v>226</v>
      </c>
      <c r="H124" s="207">
        <v>62.399999999999999</v>
      </c>
      <c r="I124" s="208"/>
      <c r="J124" s="207">
        <f>ROUND(I124*H124,2)</f>
        <v>0</v>
      </c>
      <c r="K124" s="205" t="s">
        <v>141</v>
      </c>
      <c r="L124" s="43"/>
      <c r="M124" s="209" t="s">
        <v>19</v>
      </c>
      <c r="N124" s="210" t="s">
        <v>43</v>
      </c>
      <c r="O124" s="83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3" t="s">
        <v>206</v>
      </c>
      <c r="AT124" s="213" t="s">
        <v>137</v>
      </c>
      <c r="AU124" s="213" t="s">
        <v>82</v>
      </c>
      <c r="AY124" s="16" t="s">
        <v>134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80</v>
      </c>
      <c r="BK124" s="214">
        <f>ROUND(I124*H124,2)</f>
        <v>0</v>
      </c>
      <c r="BL124" s="16" t="s">
        <v>206</v>
      </c>
      <c r="BM124" s="213" t="s">
        <v>227</v>
      </c>
    </row>
    <row r="125" s="13" customFormat="1">
      <c r="A125" s="13"/>
      <c r="B125" s="215"/>
      <c r="C125" s="216"/>
      <c r="D125" s="217" t="s">
        <v>144</v>
      </c>
      <c r="E125" s="218" t="s">
        <v>19</v>
      </c>
      <c r="F125" s="219" t="s">
        <v>228</v>
      </c>
      <c r="G125" s="216"/>
      <c r="H125" s="220">
        <v>62.399999999999999</v>
      </c>
      <c r="I125" s="221"/>
      <c r="J125" s="216"/>
      <c r="K125" s="216"/>
      <c r="L125" s="222"/>
      <c r="M125" s="223"/>
      <c r="N125" s="224"/>
      <c r="O125" s="224"/>
      <c r="P125" s="224"/>
      <c r="Q125" s="224"/>
      <c r="R125" s="224"/>
      <c r="S125" s="224"/>
      <c r="T125" s="22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6" t="s">
        <v>144</v>
      </c>
      <c r="AU125" s="226" t="s">
        <v>82</v>
      </c>
      <c r="AV125" s="13" t="s">
        <v>82</v>
      </c>
      <c r="AW125" s="13" t="s">
        <v>33</v>
      </c>
      <c r="AX125" s="13" t="s">
        <v>80</v>
      </c>
      <c r="AY125" s="226" t="s">
        <v>134</v>
      </c>
    </row>
    <row r="126" s="2" customFormat="1" ht="16.5" customHeight="1">
      <c r="A126" s="37"/>
      <c r="B126" s="38"/>
      <c r="C126" s="227" t="s">
        <v>229</v>
      </c>
      <c r="D126" s="227" t="s">
        <v>215</v>
      </c>
      <c r="E126" s="228" t="s">
        <v>230</v>
      </c>
      <c r="F126" s="229" t="s">
        <v>231</v>
      </c>
      <c r="G126" s="230" t="s">
        <v>218</v>
      </c>
      <c r="H126" s="231">
        <v>0.17000000000000001</v>
      </c>
      <c r="I126" s="232"/>
      <c r="J126" s="231">
        <f>ROUND(I126*H126,2)</f>
        <v>0</v>
      </c>
      <c r="K126" s="229" t="s">
        <v>141</v>
      </c>
      <c r="L126" s="233"/>
      <c r="M126" s="234" t="s">
        <v>19</v>
      </c>
      <c r="N126" s="235" t="s">
        <v>43</v>
      </c>
      <c r="O126" s="83"/>
      <c r="P126" s="211">
        <f>O126*H126</f>
        <v>0</v>
      </c>
      <c r="Q126" s="211">
        <v>0.55000000000000004</v>
      </c>
      <c r="R126" s="211">
        <f>Q126*H126</f>
        <v>0.093500000000000014</v>
      </c>
      <c r="S126" s="211">
        <v>0</v>
      </c>
      <c r="T126" s="21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219</v>
      </c>
      <c r="AT126" s="213" t="s">
        <v>215</v>
      </c>
      <c r="AU126" s="213" t="s">
        <v>82</v>
      </c>
      <c r="AY126" s="16" t="s">
        <v>134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206</v>
      </c>
      <c r="BM126" s="213" t="s">
        <v>232</v>
      </c>
    </row>
    <row r="127" s="13" customFormat="1">
      <c r="A127" s="13"/>
      <c r="B127" s="215"/>
      <c r="C127" s="216"/>
      <c r="D127" s="217" t="s">
        <v>144</v>
      </c>
      <c r="E127" s="218" t="s">
        <v>19</v>
      </c>
      <c r="F127" s="219" t="s">
        <v>233</v>
      </c>
      <c r="G127" s="216"/>
      <c r="H127" s="220">
        <v>0.17000000000000001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6" t="s">
        <v>144</v>
      </c>
      <c r="AU127" s="226" t="s">
        <v>82</v>
      </c>
      <c r="AV127" s="13" t="s">
        <v>82</v>
      </c>
      <c r="AW127" s="13" t="s">
        <v>33</v>
      </c>
      <c r="AX127" s="13" t="s">
        <v>80</v>
      </c>
      <c r="AY127" s="226" t="s">
        <v>134</v>
      </c>
    </row>
    <row r="128" s="2" customFormat="1">
      <c r="A128" s="37"/>
      <c r="B128" s="38"/>
      <c r="C128" s="203" t="s">
        <v>234</v>
      </c>
      <c r="D128" s="203" t="s">
        <v>137</v>
      </c>
      <c r="E128" s="204" t="s">
        <v>235</v>
      </c>
      <c r="F128" s="205" t="s">
        <v>236</v>
      </c>
      <c r="G128" s="206" t="s">
        <v>140</v>
      </c>
      <c r="H128" s="207">
        <v>3.7000000000000002</v>
      </c>
      <c r="I128" s="208"/>
      <c r="J128" s="207">
        <f>ROUND(I128*H128,2)</f>
        <v>0</v>
      </c>
      <c r="K128" s="205" t="s">
        <v>141</v>
      </c>
      <c r="L128" s="43"/>
      <c r="M128" s="209" t="s">
        <v>19</v>
      </c>
      <c r="N128" s="210" t="s">
        <v>43</v>
      </c>
      <c r="O128" s="83"/>
      <c r="P128" s="211">
        <f>O128*H128</f>
        <v>0</v>
      </c>
      <c r="Q128" s="211">
        <v>0.01396</v>
      </c>
      <c r="R128" s="211">
        <f>Q128*H128</f>
        <v>0.051652000000000003</v>
      </c>
      <c r="S128" s="211">
        <v>0</v>
      </c>
      <c r="T128" s="21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3" t="s">
        <v>206</v>
      </c>
      <c r="AT128" s="213" t="s">
        <v>137</v>
      </c>
      <c r="AU128" s="213" t="s">
        <v>82</v>
      </c>
      <c r="AY128" s="16" t="s">
        <v>134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80</v>
      </c>
      <c r="BK128" s="214">
        <f>ROUND(I128*H128,2)</f>
        <v>0</v>
      </c>
      <c r="BL128" s="16" t="s">
        <v>206</v>
      </c>
      <c r="BM128" s="213" t="s">
        <v>237</v>
      </c>
    </row>
    <row r="129" s="13" customFormat="1">
      <c r="A129" s="13"/>
      <c r="B129" s="215"/>
      <c r="C129" s="216"/>
      <c r="D129" s="217" t="s">
        <v>144</v>
      </c>
      <c r="E129" s="218" t="s">
        <v>19</v>
      </c>
      <c r="F129" s="219" t="s">
        <v>238</v>
      </c>
      <c r="G129" s="216"/>
      <c r="H129" s="220">
        <v>3.7000000000000002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6" t="s">
        <v>144</v>
      </c>
      <c r="AU129" s="226" t="s">
        <v>82</v>
      </c>
      <c r="AV129" s="13" t="s">
        <v>82</v>
      </c>
      <c r="AW129" s="13" t="s">
        <v>33</v>
      </c>
      <c r="AX129" s="13" t="s">
        <v>80</v>
      </c>
      <c r="AY129" s="226" t="s">
        <v>134</v>
      </c>
    </row>
    <row r="130" s="2" customFormat="1" ht="21.75" customHeight="1">
      <c r="A130" s="37"/>
      <c r="B130" s="38"/>
      <c r="C130" s="203" t="s">
        <v>239</v>
      </c>
      <c r="D130" s="203" t="s">
        <v>137</v>
      </c>
      <c r="E130" s="204" t="s">
        <v>240</v>
      </c>
      <c r="F130" s="205" t="s">
        <v>241</v>
      </c>
      <c r="G130" s="206" t="s">
        <v>218</v>
      </c>
      <c r="H130" s="207">
        <v>0.92000000000000004</v>
      </c>
      <c r="I130" s="208"/>
      <c r="J130" s="207">
        <f>ROUND(I130*H130,2)</f>
        <v>0</v>
      </c>
      <c r="K130" s="205" t="s">
        <v>141</v>
      </c>
      <c r="L130" s="43"/>
      <c r="M130" s="209" t="s">
        <v>19</v>
      </c>
      <c r="N130" s="210" t="s">
        <v>43</v>
      </c>
      <c r="O130" s="83"/>
      <c r="P130" s="211">
        <f>O130*H130</f>
        <v>0</v>
      </c>
      <c r="Q130" s="211">
        <v>0.023369999999999998</v>
      </c>
      <c r="R130" s="211">
        <f>Q130*H130</f>
        <v>0.021500399999999999</v>
      </c>
      <c r="S130" s="211">
        <v>0</v>
      </c>
      <c r="T130" s="21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3" t="s">
        <v>206</v>
      </c>
      <c r="AT130" s="213" t="s">
        <v>137</v>
      </c>
      <c r="AU130" s="213" t="s">
        <v>82</v>
      </c>
      <c r="AY130" s="16" t="s">
        <v>134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80</v>
      </c>
      <c r="BK130" s="214">
        <f>ROUND(I130*H130,2)</f>
        <v>0</v>
      </c>
      <c r="BL130" s="16" t="s">
        <v>206</v>
      </c>
      <c r="BM130" s="213" t="s">
        <v>242</v>
      </c>
    </row>
    <row r="131" s="13" customFormat="1">
      <c r="A131" s="13"/>
      <c r="B131" s="215"/>
      <c r="C131" s="216"/>
      <c r="D131" s="217" t="s">
        <v>144</v>
      </c>
      <c r="E131" s="218" t="s">
        <v>19</v>
      </c>
      <c r="F131" s="219" t="s">
        <v>243</v>
      </c>
      <c r="G131" s="216"/>
      <c r="H131" s="220">
        <v>0.92000000000000004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6" t="s">
        <v>144</v>
      </c>
      <c r="AU131" s="226" t="s">
        <v>82</v>
      </c>
      <c r="AV131" s="13" t="s">
        <v>82</v>
      </c>
      <c r="AW131" s="13" t="s">
        <v>33</v>
      </c>
      <c r="AX131" s="13" t="s">
        <v>80</v>
      </c>
      <c r="AY131" s="226" t="s">
        <v>134</v>
      </c>
    </row>
    <row r="132" s="2" customFormat="1">
      <c r="A132" s="37"/>
      <c r="B132" s="38"/>
      <c r="C132" s="203" t="s">
        <v>244</v>
      </c>
      <c r="D132" s="203" t="s">
        <v>137</v>
      </c>
      <c r="E132" s="204" t="s">
        <v>245</v>
      </c>
      <c r="F132" s="205" t="s">
        <v>246</v>
      </c>
      <c r="G132" s="206" t="s">
        <v>179</v>
      </c>
      <c r="H132" s="207">
        <v>0.57999999999999996</v>
      </c>
      <c r="I132" s="208"/>
      <c r="J132" s="207">
        <f>ROUND(I132*H132,2)</f>
        <v>0</v>
      </c>
      <c r="K132" s="205" t="s">
        <v>141</v>
      </c>
      <c r="L132" s="43"/>
      <c r="M132" s="209" t="s">
        <v>19</v>
      </c>
      <c r="N132" s="210" t="s">
        <v>43</v>
      </c>
      <c r="O132" s="83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3" t="s">
        <v>206</v>
      </c>
      <c r="AT132" s="213" t="s">
        <v>137</v>
      </c>
      <c r="AU132" s="213" t="s">
        <v>82</v>
      </c>
      <c r="AY132" s="16" t="s">
        <v>134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206</v>
      </c>
      <c r="BM132" s="213" t="s">
        <v>247</v>
      </c>
    </row>
    <row r="133" s="12" customFormat="1" ht="22.8" customHeight="1">
      <c r="A133" s="12"/>
      <c r="B133" s="187"/>
      <c r="C133" s="188"/>
      <c r="D133" s="189" t="s">
        <v>71</v>
      </c>
      <c r="E133" s="201" t="s">
        <v>248</v>
      </c>
      <c r="F133" s="201" t="s">
        <v>249</v>
      </c>
      <c r="G133" s="188"/>
      <c r="H133" s="188"/>
      <c r="I133" s="191"/>
      <c r="J133" s="202">
        <f>BK133</f>
        <v>0</v>
      </c>
      <c r="K133" s="188"/>
      <c r="L133" s="193"/>
      <c r="M133" s="194"/>
      <c r="N133" s="195"/>
      <c r="O133" s="195"/>
      <c r="P133" s="196">
        <f>SUM(P134:P151)</f>
        <v>0</v>
      </c>
      <c r="Q133" s="195"/>
      <c r="R133" s="196">
        <f>SUM(R134:R151)</f>
        <v>0.51181100000000002</v>
      </c>
      <c r="S133" s="195"/>
      <c r="T133" s="197">
        <f>SUM(T134:T151)</f>
        <v>0.43347999999999998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8" t="s">
        <v>82</v>
      </c>
      <c r="AT133" s="199" t="s">
        <v>71</v>
      </c>
      <c r="AU133" s="199" t="s">
        <v>80</v>
      </c>
      <c r="AY133" s="198" t="s">
        <v>134</v>
      </c>
      <c r="BK133" s="200">
        <f>SUM(BK134:BK151)</f>
        <v>0</v>
      </c>
    </row>
    <row r="134" s="2" customFormat="1" ht="16.5" customHeight="1">
      <c r="A134" s="37"/>
      <c r="B134" s="38"/>
      <c r="C134" s="203" t="s">
        <v>7</v>
      </c>
      <c r="D134" s="203" t="s">
        <v>137</v>
      </c>
      <c r="E134" s="204" t="s">
        <v>250</v>
      </c>
      <c r="F134" s="205" t="s">
        <v>251</v>
      </c>
      <c r="G134" s="206" t="s">
        <v>140</v>
      </c>
      <c r="H134" s="207">
        <v>53.600000000000001</v>
      </c>
      <c r="I134" s="208"/>
      <c r="J134" s="207">
        <f>ROUND(I134*H134,2)</f>
        <v>0</v>
      </c>
      <c r="K134" s="205" t="s">
        <v>141</v>
      </c>
      <c r="L134" s="43"/>
      <c r="M134" s="209" t="s">
        <v>19</v>
      </c>
      <c r="N134" s="210" t="s">
        <v>43</v>
      </c>
      <c r="O134" s="83"/>
      <c r="P134" s="211">
        <f>O134*H134</f>
        <v>0</v>
      </c>
      <c r="Q134" s="211">
        <v>0</v>
      </c>
      <c r="R134" s="211">
        <f>Q134*H134</f>
        <v>0</v>
      </c>
      <c r="S134" s="211">
        <v>0.00594</v>
      </c>
      <c r="T134" s="212">
        <f>S134*H134</f>
        <v>0.318384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3" t="s">
        <v>206</v>
      </c>
      <c r="AT134" s="213" t="s">
        <v>137</v>
      </c>
      <c r="AU134" s="213" t="s">
        <v>82</v>
      </c>
      <c r="AY134" s="16" t="s">
        <v>134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80</v>
      </c>
      <c r="BK134" s="214">
        <f>ROUND(I134*H134,2)</f>
        <v>0</v>
      </c>
      <c r="BL134" s="16" t="s">
        <v>206</v>
      </c>
      <c r="BM134" s="213" t="s">
        <v>252</v>
      </c>
    </row>
    <row r="135" s="2" customFormat="1" ht="16.5" customHeight="1">
      <c r="A135" s="37"/>
      <c r="B135" s="38"/>
      <c r="C135" s="203" t="s">
        <v>253</v>
      </c>
      <c r="D135" s="203" t="s">
        <v>137</v>
      </c>
      <c r="E135" s="204" t="s">
        <v>254</v>
      </c>
      <c r="F135" s="205" t="s">
        <v>255</v>
      </c>
      <c r="G135" s="206" t="s">
        <v>226</v>
      </c>
      <c r="H135" s="207">
        <v>10</v>
      </c>
      <c r="I135" s="208"/>
      <c r="J135" s="207">
        <f>ROUND(I135*H135,2)</f>
        <v>0</v>
      </c>
      <c r="K135" s="205" t="s">
        <v>141</v>
      </c>
      <c r="L135" s="43"/>
      <c r="M135" s="209" t="s">
        <v>19</v>
      </c>
      <c r="N135" s="210" t="s">
        <v>43</v>
      </c>
      <c r="O135" s="83"/>
      <c r="P135" s="211">
        <f>O135*H135</f>
        <v>0</v>
      </c>
      <c r="Q135" s="211">
        <v>0</v>
      </c>
      <c r="R135" s="211">
        <f>Q135*H135</f>
        <v>0</v>
      </c>
      <c r="S135" s="211">
        <v>0.0017700000000000001</v>
      </c>
      <c r="T135" s="212">
        <f>S135*H135</f>
        <v>0.0177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3" t="s">
        <v>206</v>
      </c>
      <c r="AT135" s="213" t="s">
        <v>137</v>
      </c>
      <c r="AU135" s="213" t="s">
        <v>82</v>
      </c>
      <c r="AY135" s="16" t="s">
        <v>134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80</v>
      </c>
      <c r="BK135" s="214">
        <f>ROUND(I135*H135,2)</f>
        <v>0</v>
      </c>
      <c r="BL135" s="16" t="s">
        <v>206</v>
      </c>
      <c r="BM135" s="213" t="s">
        <v>256</v>
      </c>
    </row>
    <row r="136" s="2" customFormat="1" ht="16.5" customHeight="1">
      <c r="A136" s="37"/>
      <c r="B136" s="38"/>
      <c r="C136" s="203" t="s">
        <v>257</v>
      </c>
      <c r="D136" s="203" t="s">
        <v>137</v>
      </c>
      <c r="E136" s="204" t="s">
        <v>258</v>
      </c>
      <c r="F136" s="205" t="s">
        <v>259</v>
      </c>
      <c r="G136" s="206" t="s">
        <v>226</v>
      </c>
      <c r="H136" s="207">
        <v>10</v>
      </c>
      <c r="I136" s="208"/>
      <c r="J136" s="207">
        <f>ROUND(I136*H136,2)</f>
        <v>0</v>
      </c>
      <c r="K136" s="205" t="s">
        <v>141</v>
      </c>
      <c r="L136" s="43"/>
      <c r="M136" s="209" t="s">
        <v>19</v>
      </c>
      <c r="N136" s="210" t="s">
        <v>43</v>
      </c>
      <c r="O136" s="83"/>
      <c r="P136" s="211">
        <f>O136*H136</f>
        <v>0</v>
      </c>
      <c r="Q136" s="211">
        <v>0</v>
      </c>
      <c r="R136" s="211">
        <f>Q136*H136</f>
        <v>0</v>
      </c>
      <c r="S136" s="211">
        <v>0.0022300000000000002</v>
      </c>
      <c r="T136" s="212">
        <f>S136*H136</f>
        <v>0.0223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3" t="s">
        <v>206</v>
      </c>
      <c r="AT136" s="213" t="s">
        <v>137</v>
      </c>
      <c r="AU136" s="213" t="s">
        <v>82</v>
      </c>
      <c r="AY136" s="16" t="s">
        <v>134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80</v>
      </c>
      <c r="BK136" s="214">
        <f>ROUND(I136*H136,2)</f>
        <v>0</v>
      </c>
      <c r="BL136" s="16" t="s">
        <v>206</v>
      </c>
      <c r="BM136" s="213" t="s">
        <v>260</v>
      </c>
    </row>
    <row r="137" s="2" customFormat="1" ht="16.5" customHeight="1">
      <c r="A137" s="37"/>
      <c r="B137" s="38"/>
      <c r="C137" s="203" t="s">
        <v>261</v>
      </c>
      <c r="D137" s="203" t="s">
        <v>137</v>
      </c>
      <c r="E137" s="204" t="s">
        <v>262</v>
      </c>
      <c r="F137" s="205" t="s">
        <v>263</v>
      </c>
      <c r="G137" s="206" t="s">
        <v>226</v>
      </c>
      <c r="H137" s="207">
        <v>20.399999999999999</v>
      </c>
      <c r="I137" s="208"/>
      <c r="J137" s="207">
        <f>ROUND(I137*H137,2)</f>
        <v>0</v>
      </c>
      <c r="K137" s="205" t="s">
        <v>141</v>
      </c>
      <c r="L137" s="43"/>
      <c r="M137" s="209" t="s">
        <v>19</v>
      </c>
      <c r="N137" s="210" t="s">
        <v>43</v>
      </c>
      <c r="O137" s="83"/>
      <c r="P137" s="211">
        <f>O137*H137</f>
        <v>0</v>
      </c>
      <c r="Q137" s="211">
        <v>0</v>
      </c>
      <c r="R137" s="211">
        <f>Q137*H137</f>
        <v>0</v>
      </c>
      <c r="S137" s="211">
        <v>0.00175</v>
      </c>
      <c r="T137" s="212">
        <f>S137*H137</f>
        <v>0.035699999999999996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3" t="s">
        <v>206</v>
      </c>
      <c r="AT137" s="213" t="s">
        <v>137</v>
      </c>
      <c r="AU137" s="213" t="s">
        <v>82</v>
      </c>
      <c r="AY137" s="16" t="s">
        <v>134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80</v>
      </c>
      <c r="BK137" s="214">
        <f>ROUND(I137*H137,2)</f>
        <v>0</v>
      </c>
      <c r="BL137" s="16" t="s">
        <v>206</v>
      </c>
      <c r="BM137" s="213" t="s">
        <v>264</v>
      </c>
    </row>
    <row r="138" s="13" customFormat="1">
      <c r="A138" s="13"/>
      <c r="B138" s="215"/>
      <c r="C138" s="216"/>
      <c r="D138" s="217" t="s">
        <v>144</v>
      </c>
      <c r="E138" s="218" t="s">
        <v>19</v>
      </c>
      <c r="F138" s="219" t="s">
        <v>265</v>
      </c>
      <c r="G138" s="216"/>
      <c r="H138" s="220">
        <v>20.399999999999999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144</v>
      </c>
      <c r="AU138" s="226" t="s">
        <v>82</v>
      </c>
      <c r="AV138" s="13" t="s">
        <v>82</v>
      </c>
      <c r="AW138" s="13" t="s">
        <v>33</v>
      </c>
      <c r="AX138" s="13" t="s">
        <v>80</v>
      </c>
      <c r="AY138" s="226" t="s">
        <v>134</v>
      </c>
    </row>
    <row r="139" s="2" customFormat="1" ht="16.5" customHeight="1">
      <c r="A139" s="37"/>
      <c r="B139" s="38"/>
      <c r="C139" s="203" t="s">
        <v>266</v>
      </c>
      <c r="D139" s="203" t="s">
        <v>137</v>
      </c>
      <c r="E139" s="204" t="s">
        <v>267</v>
      </c>
      <c r="F139" s="205" t="s">
        <v>268</v>
      </c>
      <c r="G139" s="206" t="s">
        <v>226</v>
      </c>
      <c r="H139" s="207">
        <v>10</v>
      </c>
      <c r="I139" s="208"/>
      <c r="J139" s="207">
        <f>ROUND(I139*H139,2)</f>
        <v>0</v>
      </c>
      <c r="K139" s="205" t="s">
        <v>141</v>
      </c>
      <c r="L139" s="43"/>
      <c r="M139" s="209" t="s">
        <v>19</v>
      </c>
      <c r="N139" s="210" t="s">
        <v>43</v>
      </c>
      <c r="O139" s="83"/>
      <c r="P139" s="211">
        <f>O139*H139</f>
        <v>0</v>
      </c>
      <c r="Q139" s="211">
        <v>0</v>
      </c>
      <c r="R139" s="211">
        <f>Q139*H139</f>
        <v>0</v>
      </c>
      <c r="S139" s="211">
        <v>0.0025999999999999999</v>
      </c>
      <c r="T139" s="212">
        <f>S139*H139</f>
        <v>0.025999999999999999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3" t="s">
        <v>206</v>
      </c>
      <c r="AT139" s="213" t="s">
        <v>137</v>
      </c>
      <c r="AU139" s="213" t="s">
        <v>82</v>
      </c>
      <c r="AY139" s="16" t="s">
        <v>134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80</v>
      </c>
      <c r="BK139" s="214">
        <f>ROUND(I139*H139,2)</f>
        <v>0</v>
      </c>
      <c r="BL139" s="16" t="s">
        <v>206</v>
      </c>
      <c r="BM139" s="213" t="s">
        <v>269</v>
      </c>
    </row>
    <row r="140" s="2" customFormat="1" ht="16.5" customHeight="1">
      <c r="A140" s="37"/>
      <c r="B140" s="38"/>
      <c r="C140" s="203" t="s">
        <v>270</v>
      </c>
      <c r="D140" s="203" t="s">
        <v>137</v>
      </c>
      <c r="E140" s="204" t="s">
        <v>271</v>
      </c>
      <c r="F140" s="205" t="s">
        <v>272</v>
      </c>
      <c r="G140" s="206" t="s">
        <v>226</v>
      </c>
      <c r="H140" s="207">
        <v>3.3999999999999999</v>
      </c>
      <c r="I140" s="208"/>
      <c r="J140" s="207">
        <f>ROUND(I140*H140,2)</f>
        <v>0</v>
      </c>
      <c r="K140" s="205" t="s">
        <v>141</v>
      </c>
      <c r="L140" s="43"/>
      <c r="M140" s="209" t="s">
        <v>19</v>
      </c>
      <c r="N140" s="210" t="s">
        <v>43</v>
      </c>
      <c r="O140" s="83"/>
      <c r="P140" s="211">
        <f>O140*H140</f>
        <v>0</v>
      </c>
      <c r="Q140" s="211">
        <v>0</v>
      </c>
      <c r="R140" s="211">
        <f>Q140*H140</f>
        <v>0</v>
      </c>
      <c r="S140" s="211">
        <v>0.0039399999999999999</v>
      </c>
      <c r="T140" s="212">
        <f>S140*H140</f>
        <v>0.013396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3" t="s">
        <v>206</v>
      </c>
      <c r="AT140" s="213" t="s">
        <v>137</v>
      </c>
      <c r="AU140" s="213" t="s">
        <v>82</v>
      </c>
      <c r="AY140" s="16" t="s">
        <v>134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80</v>
      </c>
      <c r="BK140" s="214">
        <f>ROUND(I140*H140,2)</f>
        <v>0</v>
      </c>
      <c r="BL140" s="16" t="s">
        <v>206</v>
      </c>
      <c r="BM140" s="213" t="s">
        <v>273</v>
      </c>
    </row>
    <row r="141" s="2" customFormat="1" ht="16.5" customHeight="1">
      <c r="A141" s="37"/>
      <c r="B141" s="38"/>
      <c r="C141" s="203" t="s">
        <v>274</v>
      </c>
      <c r="D141" s="203" t="s">
        <v>137</v>
      </c>
      <c r="E141" s="204" t="s">
        <v>275</v>
      </c>
      <c r="F141" s="205" t="s">
        <v>276</v>
      </c>
      <c r="G141" s="206" t="s">
        <v>226</v>
      </c>
      <c r="H141" s="207">
        <v>10</v>
      </c>
      <c r="I141" s="208"/>
      <c r="J141" s="207">
        <f>ROUND(I141*H141,2)</f>
        <v>0</v>
      </c>
      <c r="K141" s="205" t="s">
        <v>141</v>
      </c>
      <c r="L141" s="43"/>
      <c r="M141" s="209" t="s">
        <v>19</v>
      </c>
      <c r="N141" s="210" t="s">
        <v>43</v>
      </c>
      <c r="O141" s="83"/>
      <c r="P141" s="211">
        <f>O141*H141</f>
        <v>0</v>
      </c>
      <c r="Q141" s="211">
        <v>0.00182</v>
      </c>
      <c r="R141" s="211">
        <f>Q141*H141</f>
        <v>0.018200000000000001</v>
      </c>
      <c r="S141" s="211">
        <v>0</v>
      </c>
      <c r="T141" s="21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3" t="s">
        <v>206</v>
      </c>
      <c r="AT141" s="213" t="s">
        <v>137</v>
      </c>
      <c r="AU141" s="213" t="s">
        <v>82</v>
      </c>
      <c r="AY141" s="16" t="s">
        <v>134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80</v>
      </c>
      <c r="BK141" s="214">
        <f>ROUND(I141*H141,2)</f>
        <v>0</v>
      </c>
      <c r="BL141" s="16" t="s">
        <v>206</v>
      </c>
      <c r="BM141" s="213" t="s">
        <v>277</v>
      </c>
    </row>
    <row r="142" s="13" customFormat="1">
      <c r="A142" s="13"/>
      <c r="B142" s="215"/>
      <c r="C142" s="216"/>
      <c r="D142" s="217" t="s">
        <v>144</v>
      </c>
      <c r="E142" s="218" t="s">
        <v>19</v>
      </c>
      <c r="F142" s="219" t="s">
        <v>278</v>
      </c>
      <c r="G142" s="216"/>
      <c r="H142" s="220">
        <v>10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144</v>
      </c>
      <c r="AU142" s="226" t="s">
        <v>82</v>
      </c>
      <c r="AV142" s="13" t="s">
        <v>82</v>
      </c>
      <c r="AW142" s="13" t="s">
        <v>33</v>
      </c>
      <c r="AX142" s="13" t="s">
        <v>80</v>
      </c>
      <c r="AY142" s="226" t="s">
        <v>134</v>
      </c>
    </row>
    <row r="143" s="2" customFormat="1">
      <c r="A143" s="37"/>
      <c r="B143" s="38"/>
      <c r="C143" s="203" t="s">
        <v>279</v>
      </c>
      <c r="D143" s="203" t="s">
        <v>137</v>
      </c>
      <c r="E143" s="204" t="s">
        <v>280</v>
      </c>
      <c r="F143" s="205" t="s">
        <v>281</v>
      </c>
      <c r="G143" s="206" t="s">
        <v>140</v>
      </c>
      <c r="H143" s="207">
        <v>52</v>
      </c>
      <c r="I143" s="208"/>
      <c r="J143" s="207">
        <f>ROUND(I143*H143,2)</f>
        <v>0</v>
      </c>
      <c r="K143" s="205" t="s">
        <v>141</v>
      </c>
      <c r="L143" s="43"/>
      <c r="M143" s="209" t="s">
        <v>19</v>
      </c>
      <c r="N143" s="210" t="s">
        <v>43</v>
      </c>
      <c r="O143" s="83"/>
      <c r="P143" s="211">
        <f>O143*H143</f>
        <v>0</v>
      </c>
      <c r="Q143" s="211">
        <v>0.0066</v>
      </c>
      <c r="R143" s="211">
        <f>Q143*H143</f>
        <v>0.34320000000000001</v>
      </c>
      <c r="S143" s="211">
        <v>0</v>
      </c>
      <c r="T143" s="21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3" t="s">
        <v>206</v>
      </c>
      <c r="AT143" s="213" t="s">
        <v>137</v>
      </c>
      <c r="AU143" s="213" t="s">
        <v>82</v>
      </c>
      <c r="AY143" s="16" t="s">
        <v>134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80</v>
      </c>
      <c r="BK143" s="214">
        <f>ROUND(I143*H143,2)</f>
        <v>0</v>
      </c>
      <c r="BL143" s="16" t="s">
        <v>206</v>
      </c>
      <c r="BM143" s="213" t="s">
        <v>282</v>
      </c>
    </row>
    <row r="144" s="2" customFormat="1">
      <c r="A144" s="37"/>
      <c r="B144" s="38"/>
      <c r="C144" s="203" t="s">
        <v>283</v>
      </c>
      <c r="D144" s="203" t="s">
        <v>137</v>
      </c>
      <c r="E144" s="204" t="s">
        <v>284</v>
      </c>
      <c r="F144" s="205" t="s">
        <v>285</v>
      </c>
      <c r="G144" s="206" t="s">
        <v>226</v>
      </c>
      <c r="H144" s="207">
        <v>10</v>
      </c>
      <c r="I144" s="208"/>
      <c r="J144" s="207">
        <f>ROUND(I144*H144,2)</f>
        <v>0</v>
      </c>
      <c r="K144" s="205" t="s">
        <v>141</v>
      </c>
      <c r="L144" s="43"/>
      <c r="M144" s="209" t="s">
        <v>19</v>
      </c>
      <c r="N144" s="210" t="s">
        <v>43</v>
      </c>
      <c r="O144" s="83"/>
      <c r="P144" s="211">
        <f>O144*H144</f>
        <v>0</v>
      </c>
      <c r="Q144" s="211">
        <v>0.0022799999999999999</v>
      </c>
      <c r="R144" s="211">
        <f>Q144*H144</f>
        <v>0.022800000000000001</v>
      </c>
      <c r="S144" s="211">
        <v>0</v>
      </c>
      <c r="T144" s="21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3" t="s">
        <v>206</v>
      </c>
      <c r="AT144" s="213" t="s">
        <v>137</v>
      </c>
      <c r="AU144" s="213" t="s">
        <v>82</v>
      </c>
      <c r="AY144" s="16" t="s">
        <v>134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80</v>
      </c>
      <c r="BK144" s="214">
        <f>ROUND(I144*H144,2)</f>
        <v>0</v>
      </c>
      <c r="BL144" s="16" t="s">
        <v>206</v>
      </c>
      <c r="BM144" s="213" t="s">
        <v>286</v>
      </c>
    </row>
    <row r="145" s="2" customFormat="1">
      <c r="A145" s="37"/>
      <c r="B145" s="38"/>
      <c r="C145" s="203" t="s">
        <v>287</v>
      </c>
      <c r="D145" s="203" t="s">
        <v>137</v>
      </c>
      <c r="E145" s="204" t="s">
        <v>288</v>
      </c>
      <c r="F145" s="205" t="s">
        <v>289</v>
      </c>
      <c r="G145" s="206" t="s">
        <v>226</v>
      </c>
      <c r="H145" s="207">
        <v>10</v>
      </c>
      <c r="I145" s="208"/>
      <c r="J145" s="207">
        <f>ROUND(I145*H145,2)</f>
        <v>0</v>
      </c>
      <c r="K145" s="205" t="s">
        <v>141</v>
      </c>
      <c r="L145" s="43"/>
      <c r="M145" s="209" t="s">
        <v>19</v>
      </c>
      <c r="N145" s="210" t="s">
        <v>43</v>
      </c>
      <c r="O145" s="83"/>
      <c r="P145" s="211">
        <f>O145*H145</f>
        <v>0</v>
      </c>
      <c r="Q145" s="211">
        <v>0.0043800000000000002</v>
      </c>
      <c r="R145" s="211">
        <f>Q145*H145</f>
        <v>0.043800000000000006</v>
      </c>
      <c r="S145" s="211">
        <v>0</v>
      </c>
      <c r="T145" s="21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3" t="s">
        <v>206</v>
      </c>
      <c r="AT145" s="213" t="s">
        <v>137</v>
      </c>
      <c r="AU145" s="213" t="s">
        <v>82</v>
      </c>
      <c r="AY145" s="16" t="s">
        <v>134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80</v>
      </c>
      <c r="BK145" s="214">
        <f>ROUND(I145*H145,2)</f>
        <v>0</v>
      </c>
      <c r="BL145" s="16" t="s">
        <v>206</v>
      </c>
      <c r="BM145" s="213" t="s">
        <v>290</v>
      </c>
    </row>
    <row r="146" s="2" customFormat="1">
      <c r="A146" s="37"/>
      <c r="B146" s="38"/>
      <c r="C146" s="203" t="s">
        <v>291</v>
      </c>
      <c r="D146" s="203" t="s">
        <v>137</v>
      </c>
      <c r="E146" s="204" t="s">
        <v>292</v>
      </c>
      <c r="F146" s="205" t="s">
        <v>293</v>
      </c>
      <c r="G146" s="206" t="s">
        <v>226</v>
      </c>
      <c r="H146" s="207">
        <v>20.399999999999999</v>
      </c>
      <c r="I146" s="208"/>
      <c r="J146" s="207">
        <f>ROUND(I146*H146,2)</f>
        <v>0</v>
      </c>
      <c r="K146" s="205" t="s">
        <v>141</v>
      </c>
      <c r="L146" s="43"/>
      <c r="M146" s="209" t="s">
        <v>19</v>
      </c>
      <c r="N146" s="210" t="s">
        <v>43</v>
      </c>
      <c r="O146" s="83"/>
      <c r="P146" s="211">
        <f>O146*H146</f>
        <v>0</v>
      </c>
      <c r="Q146" s="211">
        <v>0.0028900000000000002</v>
      </c>
      <c r="R146" s="211">
        <f>Q146*H146</f>
        <v>0.058956000000000001</v>
      </c>
      <c r="S146" s="211">
        <v>0</v>
      </c>
      <c r="T146" s="21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3" t="s">
        <v>206</v>
      </c>
      <c r="AT146" s="213" t="s">
        <v>137</v>
      </c>
      <c r="AU146" s="213" t="s">
        <v>82</v>
      </c>
      <c r="AY146" s="16" t="s">
        <v>134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80</v>
      </c>
      <c r="BK146" s="214">
        <f>ROUND(I146*H146,2)</f>
        <v>0</v>
      </c>
      <c r="BL146" s="16" t="s">
        <v>206</v>
      </c>
      <c r="BM146" s="213" t="s">
        <v>294</v>
      </c>
    </row>
    <row r="147" s="13" customFormat="1">
      <c r="A147" s="13"/>
      <c r="B147" s="215"/>
      <c r="C147" s="216"/>
      <c r="D147" s="217" t="s">
        <v>144</v>
      </c>
      <c r="E147" s="218" t="s">
        <v>19</v>
      </c>
      <c r="F147" s="219" t="s">
        <v>265</v>
      </c>
      <c r="G147" s="216"/>
      <c r="H147" s="220">
        <v>20.399999999999999</v>
      </c>
      <c r="I147" s="221"/>
      <c r="J147" s="216"/>
      <c r="K147" s="216"/>
      <c r="L147" s="222"/>
      <c r="M147" s="223"/>
      <c r="N147" s="224"/>
      <c r="O147" s="224"/>
      <c r="P147" s="224"/>
      <c r="Q147" s="224"/>
      <c r="R147" s="224"/>
      <c r="S147" s="224"/>
      <c r="T147" s="22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6" t="s">
        <v>144</v>
      </c>
      <c r="AU147" s="226" t="s">
        <v>82</v>
      </c>
      <c r="AV147" s="13" t="s">
        <v>82</v>
      </c>
      <c r="AW147" s="13" t="s">
        <v>33</v>
      </c>
      <c r="AX147" s="13" t="s">
        <v>80</v>
      </c>
      <c r="AY147" s="226" t="s">
        <v>134</v>
      </c>
    </row>
    <row r="148" s="2" customFormat="1" ht="21.75" customHeight="1">
      <c r="A148" s="37"/>
      <c r="B148" s="38"/>
      <c r="C148" s="203" t="s">
        <v>219</v>
      </c>
      <c r="D148" s="203" t="s">
        <v>137</v>
      </c>
      <c r="E148" s="204" t="s">
        <v>295</v>
      </c>
      <c r="F148" s="205" t="s">
        <v>296</v>
      </c>
      <c r="G148" s="206" t="s">
        <v>226</v>
      </c>
      <c r="H148" s="207">
        <v>10</v>
      </c>
      <c r="I148" s="208"/>
      <c r="J148" s="207">
        <f>ROUND(I148*H148,2)</f>
        <v>0</v>
      </c>
      <c r="K148" s="205" t="s">
        <v>141</v>
      </c>
      <c r="L148" s="43"/>
      <c r="M148" s="209" t="s">
        <v>19</v>
      </c>
      <c r="N148" s="210" t="s">
        <v>43</v>
      </c>
      <c r="O148" s="83"/>
      <c r="P148" s="211">
        <f>O148*H148</f>
        <v>0</v>
      </c>
      <c r="Q148" s="211">
        <v>0.0016900000000000001</v>
      </c>
      <c r="R148" s="211">
        <f>Q148*H148</f>
        <v>0.016900000000000002</v>
      </c>
      <c r="S148" s="211">
        <v>0</v>
      </c>
      <c r="T148" s="21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3" t="s">
        <v>206</v>
      </c>
      <c r="AT148" s="213" t="s">
        <v>137</v>
      </c>
      <c r="AU148" s="213" t="s">
        <v>82</v>
      </c>
      <c r="AY148" s="16" t="s">
        <v>134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80</v>
      </c>
      <c r="BK148" s="214">
        <f>ROUND(I148*H148,2)</f>
        <v>0</v>
      </c>
      <c r="BL148" s="16" t="s">
        <v>206</v>
      </c>
      <c r="BM148" s="213" t="s">
        <v>297</v>
      </c>
    </row>
    <row r="149" s="2" customFormat="1">
      <c r="A149" s="37"/>
      <c r="B149" s="38"/>
      <c r="C149" s="203" t="s">
        <v>298</v>
      </c>
      <c r="D149" s="203" t="s">
        <v>137</v>
      </c>
      <c r="E149" s="204" t="s">
        <v>299</v>
      </c>
      <c r="F149" s="205" t="s">
        <v>300</v>
      </c>
      <c r="G149" s="206" t="s">
        <v>301</v>
      </c>
      <c r="H149" s="207">
        <v>1</v>
      </c>
      <c r="I149" s="208"/>
      <c r="J149" s="207">
        <f>ROUND(I149*H149,2)</f>
        <v>0</v>
      </c>
      <c r="K149" s="205" t="s">
        <v>141</v>
      </c>
      <c r="L149" s="43"/>
      <c r="M149" s="209" t="s">
        <v>19</v>
      </c>
      <c r="N149" s="210" t="s">
        <v>43</v>
      </c>
      <c r="O149" s="83"/>
      <c r="P149" s="211">
        <f>O149*H149</f>
        <v>0</v>
      </c>
      <c r="Q149" s="211">
        <v>0.00036000000000000002</v>
      </c>
      <c r="R149" s="211">
        <f>Q149*H149</f>
        <v>0.00036000000000000002</v>
      </c>
      <c r="S149" s="211">
        <v>0</v>
      </c>
      <c r="T149" s="21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3" t="s">
        <v>206</v>
      </c>
      <c r="AT149" s="213" t="s">
        <v>137</v>
      </c>
      <c r="AU149" s="213" t="s">
        <v>82</v>
      </c>
      <c r="AY149" s="16" t="s">
        <v>134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80</v>
      </c>
      <c r="BK149" s="214">
        <f>ROUND(I149*H149,2)</f>
        <v>0</v>
      </c>
      <c r="BL149" s="16" t="s">
        <v>206</v>
      </c>
      <c r="BM149" s="213" t="s">
        <v>302</v>
      </c>
    </row>
    <row r="150" s="2" customFormat="1">
      <c r="A150" s="37"/>
      <c r="B150" s="38"/>
      <c r="C150" s="203" t="s">
        <v>303</v>
      </c>
      <c r="D150" s="203" t="s">
        <v>137</v>
      </c>
      <c r="E150" s="204" t="s">
        <v>304</v>
      </c>
      <c r="F150" s="205" t="s">
        <v>305</v>
      </c>
      <c r="G150" s="206" t="s">
        <v>226</v>
      </c>
      <c r="H150" s="207">
        <v>3.5</v>
      </c>
      <c r="I150" s="208"/>
      <c r="J150" s="207">
        <f>ROUND(I150*H150,2)</f>
        <v>0</v>
      </c>
      <c r="K150" s="205" t="s">
        <v>141</v>
      </c>
      <c r="L150" s="43"/>
      <c r="M150" s="209" t="s">
        <v>19</v>
      </c>
      <c r="N150" s="210" t="s">
        <v>43</v>
      </c>
      <c r="O150" s="83"/>
      <c r="P150" s="211">
        <f>O150*H150</f>
        <v>0</v>
      </c>
      <c r="Q150" s="211">
        <v>0.0021700000000000001</v>
      </c>
      <c r="R150" s="211">
        <f>Q150*H150</f>
        <v>0.0075950000000000002</v>
      </c>
      <c r="S150" s="211">
        <v>0</v>
      </c>
      <c r="T150" s="21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3" t="s">
        <v>206</v>
      </c>
      <c r="AT150" s="213" t="s">
        <v>137</v>
      </c>
      <c r="AU150" s="213" t="s">
        <v>82</v>
      </c>
      <c r="AY150" s="16" t="s">
        <v>134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80</v>
      </c>
      <c r="BK150" s="214">
        <f>ROUND(I150*H150,2)</f>
        <v>0</v>
      </c>
      <c r="BL150" s="16" t="s">
        <v>206</v>
      </c>
      <c r="BM150" s="213" t="s">
        <v>306</v>
      </c>
    </row>
    <row r="151" s="2" customFormat="1">
      <c r="A151" s="37"/>
      <c r="B151" s="38"/>
      <c r="C151" s="203" t="s">
        <v>307</v>
      </c>
      <c r="D151" s="203" t="s">
        <v>137</v>
      </c>
      <c r="E151" s="204" t="s">
        <v>308</v>
      </c>
      <c r="F151" s="205" t="s">
        <v>309</v>
      </c>
      <c r="G151" s="206" t="s">
        <v>179</v>
      </c>
      <c r="H151" s="207">
        <v>0.51000000000000001</v>
      </c>
      <c r="I151" s="208"/>
      <c r="J151" s="207">
        <f>ROUND(I151*H151,2)</f>
        <v>0</v>
      </c>
      <c r="K151" s="205" t="s">
        <v>141</v>
      </c>
      <c r="L151" s="43"/>
      <c r="M151" s="209" t="s">
        <v>19</v>
      </c>
      <c r="N151" s="210" t="s">
        <v>43</v>
      </c>
      <c r="O151" s="83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3" t="s">
        <v>206</v>
      </c>
      <c r="AT151" s="213" t="s">
        <v>137</v>
      </c>
      <c r="AU151" s="213" t="s">
        <v>82</v>
      </c>
      <c r="AY151" s="16" t="s">
        <v>134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80</v>
      </c>
      <c r="BK151" s="214">
        <f>ROUND(I151*H151,2)</f>
        <v>0</v>
      </c>
      <c r="BL151" s="16" t="s">
        <v>206</v>
      </c>
      <c r="BM151" s="213" t="s">
        <v>310</v>
      </c>
    </row>
    <row r="152" s="12" customFormat="1" ht="22.8" customHeight="1">
      <c r="A152" s="12"/>
      <c r="B152" s="187"/>
      <c r="C152" s="188"/>
      <c r="D152" s="189" t="s">
        <v>71</v>
      </c>
      <c r="E152" s="201" t="s">
        <v>311</v>
      </c>
      <c r="F152" s="201" t="s">
        <v>312</v>
      </c>
      <c r="G152" s="188"/>
      <c r="H152" s="188"/>
      <c r="I152" s="191"/>
      <c r="J152" s="202">
        <f>BK152</f>
        <v>0</v>
      </c>
      <c r="K152" s="188"/>
      <c r="L152" s="193"/>
      <c r="M152" s="194"/>
      <c r="N152" s="195"/>
      <c r="O152" s="195"/>
      <c r="P152" s="196">
        <f>SUM(P153:P156)</f>
        <v>0</v>
      </c>
      <c r="Q152" s="195"/>
      <c r="R152" s="196">
        <f>SUM(R153:R156)</f>
        <v>0.011284000000000001</v>
      </c>
      <c r="S152" s="195"/>
      <c r="T152" s="197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8" t="s">
        <v>82</v>
      </c>
      <c r="AT152" s="199" t="s">
        <v>71</v>
      </c>
      <c r="AU152" s="199" t="s">
        <v>80</v>
      </c>
      <c r="AY152" s="198" t="s">
        <v>134</v>
      </c>
      <c r="BK152" s="200">
        <f>SUM(BK153:BK156)</f>
        <v>0</v>
      </c>
    </row>
    <row r="153" s="2" customFormat="1">
      <c r="A153" s="37"/>
      <c r="B153" s="38"/>
      <c r="C153" s="203" t="s">
        <v>313</v>
      </c>
      <c r="D153" s="203" t="s">
        <v>137</v>
      </c>
      <c r="E153" s="204" t="s">
        <v>314</v>
      </c>
      <c r="F153" s="205" t="s">
        <v>315</v>
      </c>
      <c r="G153" s="206" t="s">
        <v>140</v>
      </c>
      <c r="H153" s="207">
        <v>52</v>
      </c>
      <c r="I153" s="208"/>
      <c r="J153" s="207">
        <f>ROUND(I153*H153,2)</f>
        <v>0</v>
      </c>
      <c r="K153" s="205" t="s">
        <v>141</v>
      </c>
      <c r="L153" s="43"/>
      <c r="M153" s="209" t="s">
        <v>19</v>
      </c>
      <c r="N153" s="210" t="s">
        <v>43</v>
      </c>
      <c r="O153" s="83"/>
      <c r="P153" s="211">
        <f>O153*H153</f>
        <v>0</v>
      </c>
      <c r="Q153" s="211">
        <v>1.0000000000000001E-05</v>
      </c>
      <c r="R153" s="211">
        <f>Q153*H153</f>
        <v>0.00052000000000000006</v>
      </c>
      <c r="S153" s="211">
        <v>0</v>
      </c>
      <c r="T153" s="21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3" t="s">
        <v>206</v>
      </c>
      <c r="AT153" s="213" t="s">
        <v>137</v>
      </c>
      <c r="AU153" s="213" t="s">
        <v>82</v>
      </c>
      <c r="AY153" s="16" t="s">
        <v>134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80</v>
      </c>
      <c r="BK153" s="214">
        <f>ROUND(I153*H153,2)</f>
        <v>0</v>
      </c>
      <c r="BL153" s="16" t="s">
        <v>206</v>
      </c>
      <c r="BM153" s="213" t="s">
        <v>316</v>
      </c>
    </row>
    <row r="154" s="2" customFormat="1" ht="21.75" customHeight="1">
      <c r="A154" s="37"/>
      <c r="B154" s="38"/>
      <c r="C154" s="227" t="s">
        <v>317</v>
      </c>
      <c r="D154" s="227" t="s">
        <v>215</v>
      </c>
      <c r="E154" s="228" t="s">
        <v>318</v>
      </c>
      <c r="F154" s="229" t="s">
        <v>319</v>
      </c>
      <c r="G154" s="230" t="s">
        <v>140</v>
      </c>
      <c r="H154" s="231">
        <v>59.799999999999997</v>
      </c>
      <c r="I154" s="232"/>
      <c r="J154" s="231">
        <f>ROUND(I154*H154,2)</f>
        <v>0</v>
      </c>
      <c r="K154" s="229" t="s">
        <v>141</v>
      </c>
      <c r="L154" s="233"/>
      <c r="M154" s="234" t="s">
        <v>19</v>
      </c>
      <c r="N154" s="235" t="s">
        <v>43</v>
      </c>
      <c r="O154" s="83"/>
      <c r="P154" s="211">
        <f>O154*H154</f>
        <v>0</v>
      </c>
      <c r="Q154" s="211">
        <v>0.00018000000000000001</v>
      </c>
      <c r="R154" s="211">
        <f>Q154*H154</f>
        <v>0.010764000000000001</v>
      </c>
      <c r="S154" s="211">
        <v>0</v>
      </c>
      <c r="T154" s="21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3" t="s">
        <v>219</v>
      </c>
      <c r="AT154" s="213" t="s">
        <v>215</v>
      </c>
      <c r="AU154" s="213" t="s">
        <v>82</v>
      </c>
      <c r="AY154" s="16" t="s">
        <v>134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80</v>
      </c>
      <c r="BK154" s="214">
        <f>ROUND(I154*H154,2)</f>
        <v>0</v>
      </c>
      <c r="BL154" s="16" t="s">
        <v>206</v>
      </c>
      <c r="BM154" s="213" t="s">
        <v>320</v>
      </c>
    </row>
    <row r="155" s="13" customFormat="1">
      <c r="A155" s="13"/>
      <c r="B155" s="215"/>
      <c r="C155" s="216"/>
      <c r="D155" s="217" t="s">
        <v>144</v>
      </c>
      <c r="E155" s="216"/>
      <c r="F155" s="219" t="s">
        <v>321</v>
      </c>
      <c r="G155" s="216"/>
      <c r="H155" s="220">
        <v>59.799999999999997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6" t="s">
        <v>144</v>
      </c>
      <c r="AU155" s="226" t="s">
        <v>82</v>
      </c>
      <c r="AV155" s="13" t="s">
        <v>82</v>
      </c>
      <c r="AW155" s="13" t="s">
        <v>4</v>
      </c>
      <c r="AX155" s="13" t="s">
        <v>80</v>
      </c>
      <c r="AY155" s="226" t="s">
        <v>134</v>
      </c>
    </row>
    <row r="156" s="2" customFormat="1">
      <c r="A156" s="37"/>
      <c r="B156" s="38"/>
      <c r="C156" s="203" t="s">
        <v>322</v>
      </c>
      <c r="D156" s="203" t="s">
        <v>137</v>
      </c>
      <c r="E156" s="204" t="s">
        <v>323</v>
      </c>
      <c r="F156" s="205" t="s">
        <v>324</v>
      </c>
      <c r="G156" s="206" t="s">
        <v>179</v>
      </c>
      <c r="H156" s="207">
        <v>0.01</v>
      </c>
      <c r="I156" s="208"/>
      <c r="J156" s="207">
        <f>ROUND(I156*H156,2)</f>
        <v>0</v>
      </c>
      <c r="K156" s="205" t="s">
        <v>141</v>
      </c>
      <c r="L156" s="43"/>
      <c r="M156" s="240" t="s">
        <v>19</v>
      </c>
      <c r="N156" s="241" t="s">
        <v>43</v>
      </c>
      <c r="O156" s="242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3" t="s">
        <v>206</v>
      </c>
      <c r="AT156" s="213" t="s">
        <v>137</v>
      </c>
      <c r="AU156" s="213" t="s">
        <v>82</v>
      </c>
      <c r="AY156" s="16" t="s">
        <v>134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80</v>
      </c>
      <c r="BK156" s="214">
        <f>ROUND(I156*H156,2)</f>
        <v>0</v>
      </c>
      <c r="BL156" s="16" t="s">
        <v>206</v>
      </c>
      <c r="BM156" s="213" t="s">
        <v>325</v>
      </c>
    </row>
    <row r="157" s="2" customFormat="1" ht="6.96" customHeight="1">
      <c r="A157" s="37"/>
      <c r="B157" s="58"/>
      <c r="C157" s="59"/>
      <c r="D157" s="59"/>
      <c r="E157" s="59"/>
      <c r="F157" s="59"/>
      <c r="G157" s="59"/>
      <c r="H157" s="59"/>
      <c r="I157" s="59"/>
      <c r="J157" s="59"/>
      <c r="K157" s="59"/>
      <c r="L157" s="43"/>
      <c r="M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</sheetData>
  <sheetProtection sheet="1" autoFilter="0" formatColumns="0" formatRows="0" objects="1" scenarios="1" spinCount="100000" saltValue="8MWwQPoLgRGXMFHNJGK6qhpB87CWErCIKPe5rkyrH/bk/Qjg9JqOAlGNh48Z9n7+fsh6jXQniNrhQIpiXTvj5w==" hashValue="fZTh5ND/4ANcn45XcdEixLoM209kuIM7dkhBtdTmIqM4R+1TlgaPnveycdokgnpMEWUR5iWgNi42sHMPT19GCw==" algorithmName="SHA-512" password="CC35"/>
  <autoFilter ref="C89:K15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101</v>
      </c>
      <c r="L4" s="19"/>
      <c r="M4" s="130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Střecha domova mládeže, spojovací krček a dílny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326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ROUND((SUM(BE89:BE179)),  2)</f>
        <v>0</v>
      </c>
      <c r="G33" s="37"/>
      <c r="H33" s="37"/>
      <c r="I33" s="147">
        <v>0.20999999999999999</v>
      </c>
      <c r="J33" s="146">
        <f>ROUND(((SUM(BE89:BE179))*I33),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ROUND((SUM(BF89:BF179)),  2)</f>
        <v>0</v>
      </c>
      <c r="G34" s="37"/>
      <c r="H34" s="37"/>
      <c r="I34" s="147">
        <v>0.14999999999999999</v>
      </c>
      <c r="J34" s="146">
        <f>ROUND(((SUM(BF89:BF179))*I34),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ROUND((SUM(BG89:BG179)),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ROUND((SUM(BH89:BH179)),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ROUND((SUM(BI89:BI179)),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SO 03 - dílny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105</v>
      </c>
      <c r="D57" s="161"/>
      <c r="E57" s="161"/>
      <c r="F57" s="161"/>
      <c r="G57" s="161"/>
      <c r="H57" s="161"/>
      <c r="I57" s="161"/>
      <c r="J57" s="162" t="s">
        <v>106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107</v>
      </c>
    </row>
    <row r="60" hidden="1" s="9" customFormat="1" ht="24.96" customHeight="1">
      <c r="A60" s="9"/>
      <c r="B60" s="164"/>
      <c r="C60" s="165"/>
      <c r="D60" s="166" t="s">
        <v>108</v>
      </c>
      <c r="E60" s="167"/>
      <c r="F60" s="167"/>
      <c r="G60" s="167"/>
      <c r="H60" s="167"/>
      <c r="I60" s="167"/>
      <c r="J60" s="168">
        <f>J90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111</v>
      </c>
      <c r="E61" s="173"/>
      <c r="F61" s="173"/>
      <c r="G61" s="173"/>
      <c r="H61" s="173"/>
      <c r="I61" s="173"/>
      <c r="J61" s="174">
        <f>J91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112</v>
      </c>
      <c r="E62" s="173"/>
      <c r="F62" s="173"/>
      <c r="G62" s="173"/>
      <c r="H62" s="173"/>
      <c r="I62" s="173"/>
      <c r="J62" s="174">
        <f>J96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113</v>
      </c>
      <c r="E63" s="173"/>
      <c r="F63" s="173"/>
      <c r="G63" s="173"/>
      <c r="H63" s="173"/>
      <c r="I63" s="173"/>
      <c r="J63" s="174">
        <f>J110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9" customFormat="1" ht="24.96" customHeight="1">
      <c r="A64" s="9"/>
      <c r="B64" s="164"/>
      <c r="C64" s="165"/>
      <c r="D64" s="166" t="s">
        <v>114</v>
      </c>
      <c r="E64" s="167"/>
      <c r="F64" s="167"/>
      <c r="G64" s="167"/>
      <c r="H64" s="167"/>
      <c r="I64" s="167"/>
      <c r="J64" s="168">
        <f>J112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0"/>
      <c r="C65" s="171"/>
      <c r="D65" s="172" t="s">
        <v>327</v>
      </c>
      <c r="E65" s="173"/>
      <c r="F65" s="173"/>
      <c r="G65" s="173"/>
      <c r="H65" s="173"/>
      <c r="I65" s="173"/>
      <c r="J65" s="174">
        <f>J113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0"/>
      <c r="C66" s="171"/>
      <c r="D66" s="172" t="s">
        <v>116</v>
      </c>
      <c r="E66" s="173"/>
      <c r="F66" s="173"/>
      <c r="G66" s="173"/>
      <c r="H66" s="173"/>
      <c r="I66" s="173"/>
      <c r="J66" s="174">
        <f>J120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0"/>
      <c r="C67" s="171"/>
      <c r="D67" s="172" t="s">
        <v>117</v>
      </c>
      <c r="E67" s="173"/>
      <c r="F67" s="173"/>
      <c r="G67" s="173"/>
      <c r="H67" s="173"/>
      <c r="I67" s="173"/>
      <c r="J67" s="174">
        <f>J146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0"/>
      <c r="C68" s="171"/>
      <c r="D68" s="172" t="s">
        <v>118</v>
      </c>
      <c r="E68" s="173"/>
      <c r="F68" s="173"/>
      <c r="G68" s="173"/>
      <c r="H68" s="173"/>
      <c r="I68" s="173"/>
      <c r="J68" s="174">
        <f>J167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0"/>
      <c r="C69" s="171"/>
      <c r="D69" s="172" t="s">
        <v>328</v>
      </c>
      <c r="E69" s="173"/>
      <c r="F69" s="173"/>
      <c r="G69" s="173"/>
      <c r="H69" s="173"/>
      <c r="I69" s="173"/>
      <c r="J69" s="174">
        <f>J177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hidden="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hidden="1"/>
    <row r="73" hidden="1"/>
    <row r="74" hidden="1"/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119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59" t="str">
        <f>E7</f>
        <v>Střecha domova mládeže, spojovací krček a dílny</v>
      </c>
      <c r="F79" s="31"/>
      <c r="G79" s="31"/>
      <c r="H79" s="31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102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SO 03 - dílny</v>
      </c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Školní 280, 331 01 Plasy</v>
      </c>
      <c r="G83" s="39"/>
      <c r="H83" s="39"/>
      <c r="I83" s="31" t="s">
        <v>23</v>
      </c>
      <c r="J83" s="71" t="str">
        <f>IF(J12="","",J12)</f>
        <v>22. 6. 2021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Gymnázium a střední odborná škola, Plasy</v>
      </c>
      <c r="G85" s="39"/>
      <c r="H85" s="39"/>
      <c r="I85" s="31" t="s">
        <v>31</v>
      </c>
      <c r="J85" s="35" t="str">
        <f>E21</f>
        <v xml:space="preserve"> 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29</v>
      </c>
      <c r="D86" s="39"/>
      <c r="E86" s="39"/>
      <c r="F86" s="26" t="str">
        <f>IF(E18="","",E18)</f>
        <v>Vyplň údaj</v>
      </c>
      <c r="G86" s="39"/>
      <c r="H86" s="39"/>
      <c r="I86" s="31" t="s">
        <v>34</v>
      </c>
      <c r="J86" s="35" t="str">
        <f>E24</f>
        <v>Ing. Jaroslav Suchý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6"/>
      <c r="B88" s="177"/>
      <c r="C88" s="178" t="s">
        <v>120</v>
      </c>
      <c r="D88" s="179" t="s">
        <v>57</v>
      </c>
      <c r="E88" s="179" t="s">
        <v>53</v>
      </c>
      <c r="F88" s="179" t="s">
        <v>54</v>
      </c>
      <c r="G88" s="179" t="s">
        <v>121</v>
      </c>
      <c r="H88" s="179" t="s">
        <v>122</v>
      </c>
      <c r="I88" s="179" t="s">
        <v>123</v>
      </c>
      <c r="J88" s="179" t="s">
        <v>106</v>
      </c>
      <c r="K88" s="180" t="s">
        <v>124</v>
      </c>
      <c r="L88" s="181"/>
      <c r="M88" s="91" t="s">
        <v>19</v>
      </c>
      <c r="N88" s="92" t="s">
        <v>42</v>
      </c>
      <c r="O88" s="92" t="s">
        <v>125</v>
      </c>
      <c r="P88" s="92" t="s">
        <v>126</v>
      </c>
      <c r="Q88" s="92" t="s">
        <v>127</v>
      </c>
      <c r="R88" s="92" t="s">
        <v>128</v>
      </c>
      <c r="S88" s="92" t="s">
        <v>129</v>
      </c>
      <c r="T88" s="93" t="s">
        <v>130</v>
      </c>
      <c r="U88" s="176"/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</row>
    <row r="89" s="2" customFormat="1" ht="22.8" customHeight="1">
      <c r="A89" s="37"/>
      <c r="B89" s="38"/>
      <c r="C89" s="98" t="s">
        <v>131</v>
      </c>
      <c r="D89" s="39"/>
      <c r="E89" s="39"/>
      <c r="F89" s="39"/>
      <c r="G89" s="39"/>
      <c r="H89" s="39"/>
      <c r="I89" s="39"/>
      <c r="J89" s="182">
        <f>BK89</f>
        <v>0</v>
      </c>
      <c r="K89" s="39"/>
      <c r="L89" s="43"/>
      <c r="M89" s="94"/>
      <c r="N89" s="183"/>
      <c r="O89" s="95"/>
      <c r="P89" s="184">
        <f>P90+P112</f>
        <v>0</v>
      </c>
      <c r="Q89" s="95"/>
      <c r="R89" s="184">
        <f>R90+R112</f>
        <v>8.6728723999999993</v>
      </c>
      <c r="S89" s="95"/>
      <c r="T89" s="185">
        <f>T90+T112</f>
        <v>16.224826400000001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71</v>
      </c>
      <c r="AU89" s="16" t="s">
        <v>107</v>
      </c>
      <c r="BK89" s="186">
        <f>BK90+BK112</f>
        <v>0</v>
      </c>
    </row>
    <row r="90" s="12" customFormat="1" ht="25.92" customHeight="1">
      <c r="A90" s="12"/>
      <c r="B90" s="187"/>
      <c r="C90" s="188"/>
      <c r="D90" s="189" t="s">
        <v>71</v>
      </c>
      <c r="E90" s="190" t="s">
        <v>132</v>
      </c>
      <c r="F90" s="190" t="s">
        <v>133</v>
      </c>
      <c r="G90" s="188"/>
      <c r="H90" s="188"/>
      <c r="I90" s="191"/>
      <c r="J90" s="192">
        <f>BK90</f>
        <v>0</v>
      </c>
      <c r="K90" s="188"/>
      <c r="L90" s="193"/>
      <c r="M90" s="194"/>
      <c r="N90" s="195"/>
      <c r="O90" s="195"/>
      <c r="P90" s="196">
        <f>P91+P96+P110</f>
        <v>0</v>
      </c>
      <c r="Q90" s="195"/>
      <c r="R90" s="196">
        <f>R91+R96+R110</f>
        <v>0.0060480000000000004</v>
      </c>
      <c r="S90" s="195"/>
      <c r="T90" s="197">
        <f>T91+T96+T110</f>
        <v>12.382110000000001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80</v>
      </c>
      <c r="AT90" s="199" t="s">
        <v>71</v>
      </c>
      <c r="AU90" s="199" t="s">
        <v>72</v>
      </c>
      <c r="AY90" s="198" t="s">
        <v>134</v>
      </c>
      <c r="BK90" s="200">
        <f>BK91+BK96+BK110</f>
        <v>0</v>
      </c>
    </row>
    <row r="91" s="12" customFormat="1" ht="22.8" customHeight="1">
      <c r="A91" s="12"/>
      <c r="B91" s="187"/>
      <c r="C91" s="188"/>
      <c r="D91" s="189" t="s">
        <v>71</v>
      </c>
      <c r="E91" s="201" t="s">
        <v>163</v>
      </c>
      <c r="F91" s="201" t="s">
        <v>164</v>
      </c>
      <c r="G91" s="188"/>
      <c r="H91" s="188"/>
      <c r="I91" s="191"/>
      <c r="J91" s="202">
        <f>BK91</f>
        <v>0</v>
      </c>
      <c r="K91" s="188"/>
      <c r="L91" s="193"/>
      <c r="M91" s="194"/>
      <c r="N91" s="195"/>
      <c r="O91" s="195"/>
      <c r="P91" s="196">
        <f>SUM(P92:P95)</f>
        <v>0</v>
      </c>
      <c r="Q91" s="195"/>
      <c r="R91" s="196">
        <f>SUM(R92:R95)</f>
        <v>0.0060480000000000004</v>
      </c>
      <c r="S91" s="195"/>
      <c r="T91" s="197">
        <f>SUM(T92:T95)</f>
        <v>12.382110000000001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80</v>
      </c>
      <c r="AT91" s="199" t="s">
        <v>71</v>
      </c>
      <c r="AU91" s="199" t="s">
        <v>80</v>
      </c>
      <c r="AY91" s="198" t="s">
        <v>134</v>
      </c>
      <c r="BK91" s="200">
        <f>SUM(BK92:BK95)</f>
        <v>0</v>
      </c>
    </row>
    <row r="92" s="2" customFormat="1">
      <c r="A92" s="37"/>
      <c r="B92" s="38"/>
      <c r="C92" s="203" t="s">
        <v>80</v>
      </c>
      <c r="D92" s="203" t="s">
        <v>137</v>
      </c>
      <c r="E92" s="204" t="s">
        <v>165</v>
      </c>
      <c r="F92" s="205" t="s">
        <v>166</v>
      </c>
      <c r="G92" s="206" t="s">
        <v>140</v>
      </c>
      <c r="H92" s="207">
        <v>28.800000000000001</v>
      </c>
      <c r="I92" s="208"/>
      <c r="J92" s="207">
        <f>ROUND(I92*H92,2)</f>
        <v>0</v>
      </c>
      <c r="K92" s="205" t="s">
        <v>141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0.00021000000000000001</v>
      </c>
      <c r="R92" s="211">
        <f>Q92*H92</f>
        <v>0.0060480000000000004</v>
      </c>
      <c r="S92" s="211">
        <v>0</v>
      </c>
      <c r="T92" s="212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142</v>
      </c>
      <c r="AT92" s="213" t="s">
        <v>137</v>
      </c>
      <c r="AU92" s="213" t="s">
        <v>82</v>
      </c>
      <c r="AY92" s="16" t="s">
        <v>134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142</v>
      </c>
      <c r="BM92" s="213" t="s">
        <v>329</v>
      </c>
    </row>
    <row r="93" s="13" customFormat="1">
      <c r="A93" s="13"/>
      <c r="B93" s="215"/>
      <c r="C93" s="216"/>
      <c r="D93" s="217" t="s">
        <v>144</v>
      </c>
      <c r="E93" s="218" t="s">
        <v>19</v>
      </c>
      <c r="F93" s="219" t="s">
        <v>330</v>
      </c>
      <c r="G93" s="216"/>
      <c r="H93" s="220">
        <v>28.800000000000001</v>
      </c>
      <c r="I93" s="221"/>
      <c r="J93" s="216"/>
      <c r="K93" s="216"/>
      <c r="L93" s="222"/>
      <c r="M93" s="223"/>
      <c r="N93" s="224"/>
      <c r="O93" s="224"/>
      <c r="P93" s="224"/>
      <c r="Q93" s="224"/>
      <c r="R93" s="224"/>
      <c r="S93" s="224"/>
      <c r="T93" s="22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6" t="s">
        <v>144</v>
      </c>
      <c r="AU93" s="226" t="s">
        <v>82</v>
      </c>
      <c r="AV93" s="13" t="s">
        <v>82</v>
      </c>
      <c r="AW93" s="13" t="s">
        <v>33</v>
      </c>
      <c r="AX93" s="13" t="s">
        <v>80</v>
      </c>
      <c r="AY93" s="226" t="s">
        <v>134</v>
      </c>
    </row>
    <row r="94" s="2" customFormat="1">
      <c r="A94" s="37"/>
      <c r="B94" s="38"/>
      <c r="C94" s="203" t="s">
        <v>82</v>
      </c>
      <c r="D94" s="203" t="s">
        <v>137</v>
      </c>
      <c r="E94" s="204" t="s">
        <v>331</v>
      </c>
      <c r="F94" s="205" t="s">
        <v>332</v>
      </c>
      <c r="G94" s="206" t="s">
        <v>218</v>
      </c>
      <c r="H94" s="207">
        <v>7.4100000000000001</v>
      </c>
      <c r="I94" s="208"/>
      <c r="J94" s="207">
        <f>ROUND(I94*H94,2)</f>
        <v>0</v>
      </c>
      <c r="K94" s="205" t="s">
        <v>141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</v>
      </c>
      <c r="R94" s="211">
        <f>Q94*H94</f>
        <v>0</v>
      </c>
      <c r="S94" s="211">
        <v>1.671</v>
      </c>
      <c r="T94" s="212">
        <f>S94*H94</f>
        <v>12.382110000000001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142</v>
      </c>
      <c r="AT94" s="213" t="s">
        <v>137</v>
      </c>
      <c r="AU94" s="213" t="s">
        <v>82</v>
      </c>
      <c r="AY94" s="16" t="s">
        <v>134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142</v>
      </c>
      <c r="BM94" s="213" t="s">
        <v>333</v>
      </c>
    </row>
    <row r="95" s="13" customFormat="1">
      <c r="A95" s="13"/>
      <c r="B95" s="215"/>
      <c r="C95" s="216"/>
      <c r="D95" s="217" t="s">
        <v>144</v>
      </c>
      <c r="E95" s="218" t="s">
        <v>19</v>
      </c>
      <c r="F95" s="219" t="s">
        <v>334</v>
      </c>
      <c r="G95" s="216"/>
      <c r="H95" s="220">
        <v>7.4100000000000001</v>
      </c>
      <c r="I95" s="221"/>
      <c r="J95" s="216"/>
      <c r="K95" s="216"/>
      <c r="L95" s="222"/>
      <c r="M95" s="223"/>
      <c r="N95" s="224"/>
      <c r="O95" s="224"/>
      <c r="P95" s="224"/>
      <c r="Q95" s="224"/>
      <c r="R95" s="224"/>
      <c r="S95" s="224"/>
      <c r="T95" s="22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6" t="s">
        <v>144</v>
      </c>
      <c r="AU95" s="226" t="s">
        <v>82</v>
      </c>
      <c r="AV95" s="13" t="s">
        <v>82</v>
      </c>
      <c r="AW95" s="13" t="s">
        <v>33</v>
      </c>
      <c r="AX95" s="13" t="s">
        <v>80</v>
      </c>
      <c r="AY95" s="226" t="s">
        <v>134</v>
      </c>
    </row>
    <row r="96" s="12" customFormat="1" ht="22.8" customHeight="1">
      <c r="A96" s="12"/>
      <c r="B96" s="187"/>
      <c r="C96" s="188"/>
      <c r="D96" s="189" t="s">
        <v>71</v>
      </c>
      <c r="E96" s="201" t="s">
        <v>174</v>
      </c>
      <c r="F96" s="201" t="s">
        <v>175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SUM(P97:P109)</f>
        <v>0</v>
      </c>
      <c r="Q96" s="195"/>
      <c r="R96" s="196">
        <f>SUM(R97:R109)</f>
        <v>0</v>
      </c>
      <c r="S96" s="195"/>
      <c r="T96" s="197">
        <f>SUM(T97:T109)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8" t="s">
        <v>80</v>
      </c>
      <c r="AT96" s="199" t="s">
        <v>71</v>
      </c>
      <c r="AU96" s="199" t="s">
        <v>80</v>
      </c>
      <c r="AY96" s="198" t="s">
        <v>134</v>
      </c>
      <c r="BK96" s="200">
        <f>SUM(BK97:BK109)</f>
        <v>0</v>
      </c>
    </row>
    <row r="97" s="2" customFormat="1">
      <c r="A97" s="37"/>
      <c r="B97" s="38"/>
      <c r="C97" s="203" t="s">
        <v>135</v>
      </c>
      <c r="D97" s="203" t="s">
        <v>137</v>
      </c>
      <c r="E97" s="204" t="s">
        <v>335</v>
      </c>
      <c r="F97" s="205" t="s">
        <v>336</v>
      </c>
      <c r="G97" s="206" t="s">
        <v>179</v>
      </c>
      <c r="H97" s="207">
        <v>21.600000000000001</v>
      </c>
      <c r="I97" s="208"/>
      <c r="J97" s="207">
        <f>ROUND(I97*H97,2)</f>
        <v>0</v>
      </c>
      <c r="K97" s="205" t="s">
        <v>141</v>
      </c>
      <c r="L97" s="43"/>
      <c r="M97" s="209" t="s">
        <v>19</v>
      </c>
      <c r="N97" s="210" t="s">
        <v>43</v>
      </c>
      <c r="O97" s="83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3" t="s">
        <v>142</v>
      </c>
      <c r="AT97" s="213" t="s">
        <v>137</v>
      </c>
      <c r="AU97" s="213" t="s">
        <v>82</v>
      </c>
      <c r="AY97" s="16" t="s">
        <v>134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80</v>
      </c>
      <c r="BK97" s="214">
        <f>ROUND(I97*H97,2)</f>
        <v>0</v>
      </c>
      <c r="BL97" s="16" t="s">
        <v>142</v>
      </c>
      <c r="BM97" s="213" t="s">
        <v>337</v>
      </c>
    </row>
    <row r="98" s="13" customFormat="1">
      <c r="A98" s="13"/>
      <c r="B98" s="215"/>
      <c r="C98" s="216"/>
      <c r="D98" s="217" t="s">
        <v>144</v>
      </c>
      <c r="E98" s="218" t="s">
        <v>19</v>
      </c>
      <c r="F98" s="219" t="s">
        <v>338</v>
      </c>
      <c r="G98" s="216"/>
      <c r="H98" s="220">
        <v>12.380000000000001</v>
      </c>
      <c r="I98" s="221"/>
      <c r="J98" s="216"/>
      <c r="K98" s="216"/>
      <c r="L98" s="222"/>
      <c r="M98" s="223"/>
      <c r="N98" s="224"/>
      <c r="O98" s="224"/>
      <c r="P98" s="224"/>
      <c r="Q98" s="224"/>
      <c r="R98" s="224"/>
      <c r="S98" s="224"/>
      <c r="T98" s="22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6" t="s">
        <v>144</v>
      </c>
      <c r="AU98" s="226" t="s">
        <v>82</v>
      </c>
      <c r="AV98" s="13" t="s">
        <v>82</v>
      </c>
      <c r="AW98" s="13" t="s">
        <v>33</v>
      </c>
      <c r="AX98" s="13" t="s">
        <v>72</v>
      </c>
      <c r="AY98" s="226" t="s">
        <v>134</v>
      </c>
    </row>
    <row r="99" s="13" customFormat="1">
      <c r="A99" s="13"/>
      <c r="B99" s="215"/>
      <c r="C99" s="216"/>
      <c r="D99" s="217" t="s">
        <v>144</v>
      </c>
      <c r="E99" s="218" t="s">
        <v>19</v>
      </c>
      <c r="F99" s="219" t="s">
        <v>339</v>
      </c>
      <c r="G99" s="216"/>
      <c r="H99" s="220">
        <v>3.8399999999999999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6" t="s">
        <v>144</v>
      </c>
      <c r="AU99" s="226" t="s">
        <v>82</v>
      </c>
      <c r="AV99" s="13" t="s">
        <v>82</v>
      </c>
      <c r="AW99" s="13" t="s">
        <v>33</v>
      </c>
      <c r="AX99" s="13" t="s">
        <v>72</v>
      </c>
      <c r="AY99" s="226" t="s">
        <v>134</v>
      </c>
    </row>
    <row r="100" s="13" customFormat="1">
      <c r="A100" s="13"/>
      <c r="B100" s="215"/>
      <c r="C100" s="216"/>
      <c r="D100" s="217" t="s">
        <v>144</v>
      </c>
      <c r="E100" s="218" t="s">
        <v>19</v>
      </c>
      <c r="F100" s="219" t="s">
        <v>340</v>
      </c>
      <c r="G100" s="216"/>
      <c r="H100" s="220">
        <v>5.3799999999999999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6" t="s">
        <v>144</v>
      </c>
      <c r="AU100" s="226" t="s">
        <v>82</v>
      </c>
      <c r="AV100" s="13" t="s">
        <v>82</v>
      </c>
      <c r="AW100" s="13" t="s">
        <v>33</v>
      </c>
      <c r="AX100" s="13" t="s">
        <v>72</v>
      </c>
      <c r="AY100" s="226" t="s">
        <v>134</v>
      </c>
    </row>
    <row r="101" s="14" customFormat="1">
      <c r="A101" s="14"/>
      <c r="B101" s="245"/>
      <c r="C101" s="246"/>
      <c r="D101" s="217" t="s">
        <v>144</v>
      </c>
      <c r="E101" s="247" t="s">
        <v>19</v>
      </c>
      <c r="F101" s="248" t="s">
        <v>341</v>
      </c>
      <c r="G101" s="246"/>
      <c r="H101" s="249">
        <v>21.599999999999998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5" t="s">
        <v>144</v>
      </c>
      <c r="AU101" s="255" t="s">
        <v>82</v>
      </c>
      <c r="AV101" s="14" t="s">
        <v>142</v>
      </c>
      <c r="AW101" s="14" t="s">
        <v>33</v>
      </c>
      <c r="AX101" s="14" t="s">
        <v>80</v>
      </c>
      <c r="AY101" s="255" t="s">
        <v>134</v>
      </c>
    </row>
    <row r="102" s="2" customFormat="1" ht="21.75" customHeight="1">
      <c r="A102" s="37"/>
      <c r="B102" s="38"/>
      <c r="C102" s="203" t="s">
        <v>142</v>
      </c>
      <c r="D102" s="203" t="s">
        <v>137</v>
      </c>
      <c r="E102" s="204" t="s">
        <v>181</v>
      </c>
      <c r="F102" s="205" t="s">
        <v>182</v>
      </c>
      <c r="G102" s="206" t="s">
        <v>179</v>
      </c>
      <c r="H102" s="207">
        <v>16.219999999999999</v>
      </c>
      <c r="I102" s="208"/>
      <c r="J102" s="207">
        <f>ROUND(I102*H102,2)</f>
        <v>0</v>
      </c>
      <c r="K102" s="205" t="s">
        <v>141</v>
      </c>
      <c r="L102" s="43"/>
      <c r="M102" s="209" t="s">
        <v>19</v>
      </c>
      <c r="N102" s="210" t="s">
        <v>43</v>
      </c>
      <c r="O102" s="83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142</v>
      </c>
      <c r="AT102" s="213" t="s">
        <v>137</v>
      </c>
      <c r="AU102" s="213" t="s">
        <v>82</v>
      </c>
      <c r="AY102" s="16" t="s">
        <v>134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80</v>
      </c>
      <c r="BK102" s="214">
        <f>ROUND(I102*H102,2)</f>
        <v>0</v>
      </c>
      <c r="BL102" s="16" t="s">
        <v>142</v>
      </c>
      <c r="BM102" s="213" t="s">
        <v>342</v>
      </c>
    </row>
    <row r="103" s="2" customFormat="1">
      <c r="A103" s="37"/>
      <c r="B103" s="38"/>
      <c r="C103" s="203" t="s">
        <v>158</v>
      </c>
      <c r="D103" s="203" t="s">
        <v>137</v>
      </c>
      <c r="E103" s="204" t="s">
        <v>185</v>
      </c>
      <c r="F103" s="205" t="s">
        <v>186</v>
      </c>
      <c r="G103" s="206" t="s">
        <v>179</v>
      </c>
      <c r="H103" s="207">
        <v>227.08000000000001</v>
      </c>
      <c r="I103" s="208"/>
      <c r="J103" s="207">
        <f>ROUND(I103*H103,2)</f>
        <v>0</v>
      </c>
      <c r="K103" s="205" t="s">
        <v>141</v>
      </c>
      <c r="L103" s="43"/>
      <c r="M103" s="209" t="s">
        <v>19</v>
      </c>
      <c r="N103" s="210" t="s">
        <v>43</v>
      </c>
      <c r="O103" s="83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142</v>
      </c>
      <c r="AT103" s="213" t="s">
        <v>137</v>
      </c>
      <c r="AU103" s="213" t="s">
        <v>82</v>
      </c>
      <c r="AY103" s="16" t="s">
        <v>134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80</v>
      </c>
      <c r="BK103" s="214">
        <f>ROUND(I103*H103,2)</f>
        <v>0</v>
      </c>
      <c r="BL103" s="16" t="s">
        <v>142</v>
      </c>
      <c r="BM103" s="213" t="s">
        <v>343</v>
      </c>
    </row>
    <row r="104" s="13" customFormat="1">
      <c r="A104" s="13"/>
      <c r="B104" s="215"/>
      <c r="C104" s="216"/>
      <c r="D104" s="217" t="s">
        <v>144</v>
      </c>
      <c r="E104" s="216"/>
      <c r="F104" s="219" t="s">
        <v>344</v>
      </c>
      <c r="G104" s="216"/>
      <c r="H104" s="220">
        <v>227.08000000000001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6" t="s">
        <v>144</v>
      </c>
      <c r="AU104" s="226" t="s">
        <v>82</v>
      </c>
      <c r="AV104" s="13" t="s">
        <v>82</v>
      </c>
      <c r="AW104" s="13" t="s">
        <v>4</v>
      </c>
      <c r="AX104" s="13" t="s">
        <v>80</v>
      </c>
      <c r="AY104" s="226" t="s">
        <v>134</v>
      </c>
    </row>
    <row r="105" s="2" customFormat="1">
      <c r="A105" s="37"/>
      <c r="B105" s="38"/>
      <c r="C105" s="203" t="s">
        <v>146</v>
      </c>
      <c r="D105" s="203" t="s">
        <v>137</v>
      </c>
      <c r="E105" s="204" t="s">
        <v>345</v>
      </c>
      <c r="F105" s="205" t="s">
        <v>346</v>
      </c>
      <c r="G105" s="206" t="s">
        <v>179</v>
      </c>
      <c r="H105" s="207">
        <v>12.380000000000001</v>
      </c>
      <c r="I105" s="208"/>
      <c r="J105" s="207">
        <f>ROUND(I105*H105,2)</f>
        <v>0</v>
      </c>
      <c r="K105" s="205" t="s">
        <v>141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142</v>
      </c>
      <c r="AT105" s="213" t="s">
        <v>137</v>
      </c>
      <c r="AU105" s="213" t="s">
        <v>82</v>
      </c>
      <c r="AY105" s="16" t="s">
        <v>134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142</v>
      </c>
      <c r="BM105" s="213" t="s">
        <v>347</v>
      </c>
    </row>
    <row r="106" s="2" customFormat="1">
      <c r="A106" s="37"/>
      <c r="B106" s="38"/>
      <c r="C106" s="203" t="s">
        <v>169</v>
      </c>
      <c r="D106" s="203" t="s">
        <v>137</v>
      </c>
      <c r="E106" s="204" t="s">
        <v>348</v>
      </c>
      <c r="F106" s="205" t="s">
        <v>349</v>
      </c>
      <c r="G106" s="206" t="s">
        <v>179</v>
      </c>
      <c r="H106" s="207">
        <v>0.71999999999999997</v>
      </c>
      <c r="I106" s="208"/>
      <c r="J106" s="207">
        <f>ROUND(I106*H106,2)</f>
        <v>0</v>
      </c>
      <c r="K106" s="205" t="s">
        <v>141</v>
      </c>
      <c r="L106" s="43"/>
      <c r="M106" s="209" t="s">
        <v>19</v>
      </c>
      <c r="N106" s="210" t="s">
        <v>43</v>
      </c>
      <c r="O106" s="83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3" t="s">
        <v>142</v>
      </c>
      <c r="AT106" s="213" t="s">
        <v>137</v>
      </c>
      <c r="AU106" s="213" t="s">
        <v>82</v>
      </c>
      <c r="AY106" s="16" t="s">
        <v>134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6" t="s">
        <v>80</v>
      </c>
      <c r="BK106" s="214">
        <f>ROUND(I106*H106,2)</f>
        <v>0</v>
      </c>
      <c r="BL106" s="16" t="s">
        <v>142</v>
      </c>
      <c r="BM106" s="213" t="s">
        <v>350</v>
      </c>
    </row>
    <row r="107" s="13" customFormat="1">
      <c r="A107" s="13"/>
      <c r="B107" s="215"/>
      <c r="C107" s="216"/>
      <c r="D107" s="217" t="s">
        <v>144</v>
      </c>
      <c r="E107" s="216"/>
      <c r="F107" s="219" t="s">
        <v>351</v>
      </c>
      <c r="G107" s="216"/>
      <c r="H107" s="220">
        <v>0.71999999999999997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6" t="s">
        <v>144</v>
      </c>
      <c r="AU107" s="226" t="s">
        <v>82</v>
      </c>
      <c r="AV107" s="13" t="s">
        <v>82</v>
      </c>
      <c r="AW107" s="13" t="s">
        <v>4</v>
      </c>
      <c r="AX107" s="13" t="s">
        <v>80</v>
      </c>
      <c r="AY107" s="226" t="s">
        <v>134</v>
      </c>
    </row>
    <row r="108" s="2" customFormat="1">
      <c r="A108" s="37"/>
      <c r="B108" s="38"/>
      <c r="C108" s="203" t="s">
        <v>176</v>
      </c>
      <c r="D108" s="203" t="s">
        <v>137</v>
      </c>
      <c r="E108" s="204" t="s">
        <v>352</v>
      </c>
      <c r="F108" s="205" t="s">
        <v>353</v>
      </c>
      <c r="G108" s="206" t="s">
        <v>179</v>
      </c>
      <c r="H108" s="207">
        <v>3.1200000000000001</v>
      </c>
      <c r="I108" s="208"/>
      <c r="J108" s="207">
        <f>ROUND(I108*H108,2)</f>
        <v>0</v>
      </c>
      <c r="K108" s="205" t="s">
        <v>141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142</v>
      </c>
      <c r="AT108" s="213" t="s">
        <v>137</v>
      </c>
      <c r="AU108" s="213" t="s">
        <v>82</v>
      </c>
      <c r="AY108" s="16" t="s">
        <v>134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142</v>
      </c>
      <c r="BM108" s="213" t="s">
        <v>354</v>
      </c>
    </row>
    <row r="109" s="13" customFormat="1">
      <c r="A109" s="13"/>
      <c r="B109" s="215"/>
      <c r="C109" s="216"/>
      <c r="D109" s="217" t="s">
        <v>144</v>
      </c>
      <c r="E109" s="216"/>
      <c r="F109" s="219" t="s">
        <v>355</v>
      </c>
      <c r="G109" s="216"/>
      <c r="H109" s="220">
        <v>3.1200000000000001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144</v>
      </c>
      <c r="AU109" s="226" t="s">
        <v>82</v>
      </c>
      <c r="AV109" s="13" t="s">
        <v>82</v>
      </c>
      <c r="AW109" s="13" t="s">
        <v>4</v>
      </c>
      <c r="AX109" s="13" t="s">
        <v>80</v>
      </c>
      <c r="AY109" s="226" t="s">
        <v>134</v>
      </c>
    </row>
    <row r="110" s="12" customFormat="1" ht="22.8" customHeight="1">
      <c r="A110" s="12"/>
      <c r="B110" s="187"/>
      <c r="C110" s="188"/>
      <c r="D110" s="189" t="s">
        <v>71</v>
      </c>
      <c r="E110" s="201" t="s">
        <v>193</v>
      </c>
      <c r="F110" s="201" t="s">
        <v>194</v>
      </c>
      <c r="G110" s="188"/>
      <c r="H110" s="188"/>
      <c r="I110" s="191"/>
      <c r="J110" s="202">
        <f>BK110</f>
        <v>0</v>
      </c>
      <c r="K110" s="188"/>
      <c r="L110" s="193"/>
      <c r="M110" s="194"/>
      <c r="N110" s="195"/>
      <c r="O110" s="195"/>
      <c r="P110" s="196">
        <f>P111</f>
        <v>0</v>
      </c>
      <c r="Q110" s="195"/>
      <c r="R110" s="196">
        <f>R111</f>
        <v>0</v>
      </c>
      <c r="S110" s="195"/>
      <c r="T110" s="197">
        <f>T111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80</v>
      </c>
      <c r="AT110" s="199" t="s">
        <v>71</v>
      </c>
      <c r="AU110" s="199" t="s">
        <v>80</v>
      </c>
      <c r="AY110" s="198" t="s">
        <v>134</v>
      </c>
      <c r="BK110" s="200">
        <f>BK111</f>
        <v>0</v>
      </c>
    </row>
    <row r="111" s="2" customFormat="1" ht="33" customHeight="1">
      <c r="A111" s="37"/>
      <c r="B111" s="38"/>
      <c r="C111" s="203" t="s">
        <v>163</v>
      </c>
      <c r="D111" s="203" t="s">
        <v>137</v>
      </c>
      <c r="E111" s="204" t="s">
        <v>196</v>
      </c>
      <c r="F111" s="205" t="s">
        <v>197</v>
      </c>
      <c r="G111" s="206" t="s">
        <v>179</v>
      </c>
      <c r="H111" s="207">
        <v>0.01</v>
      </c>
      <c r="I111" s="208"/>
      <c r="J111" s="207">
        <f>ROUND(I111*H111,2)</f>
        <v>0</v>
      </c>
      <c r="K111" s="205" t="s">
        <v>141</v>
      </c>
      <c r="L111" s="43"/>
      <c r="M111" s="209" t="s">
        <v>19</v>
      </c>
      <c r="N111" s="210" t="s">
        <v>43</v>
      </c>
      <c r="O111" s="83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142</v>
      </c>
      <c r="AT111" s="213" t="s">
        <v>137</v>
      </c>
      <c r="AU111" s="213" t="s">
        <v>82</v>
      </c>
      <c r="AY111" s="16" t="s">
        <v>134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80</v>
      </c>
      <c r="BK111" s="214">
        <f>ROUND(I111*H111,2)</f>
        <v>0</v>
      </c>
      <c r="BL111" s="16" t="s">
        <v>142</v>
      </c>
      <c r="BM111" s="213" t="s">
        <v>356</v>
      </c>
    </row>
    <row r="112" s="12" customFormat="1" ht="25.92" customHeight="1">
      <c r="A112" s="12"/>
      <c r="B112" s="187"/>
      <c r="C112" s="188"/>
      <c r="D112" s="189" t="s">
        <v>71</v>
      </c>
      <c r="E112" s="190" t="s">
        <v>199</v>
      </c>
      <c r="F112" s="190" t="s">
        <v>200</v>
      </c>
      <c r="G112" s="188"/>
      <c r="H112" s="188"/>
      <c r="I112" s="191"/>
      <c r="J112" s="192">
        <f>BK112</f>
        <v>0</v>
      </c>
      <c r="K112" s="188"/>
      <c r="L112" s="193"/>
      <c r="M112" s="194"/>
      <c r="N112" s="195"/>
      <c r="O112" s="195"/>
      <c r="P112" s="196">
        <f>P113+P120+P146+P167+P177</f>
        <v>0</v>
      </c>
      <c r="Q112" s="195"/>
      <c r="R112" s="196">
        <f>R113+R120+R146+R167+R177</f>
        <v>8.6668243999999994</v>
      </c>
      <c r="S112" s="195"/>
      <c r="T112" s="197">
        <f>T113+T120+T146+T167+T177</f>
        <v>3.8427164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8" t="s">
        <v>82</v>
      </c>
      <c r="AT112" s="199" t="s">
        <v>71</v>
      </c>
      <c r="AU112" s="199" t="s">
        <v>72</v>
      </c>
      <c r="AY112" s="198" t="s">
        <v>134</v>
      </c>
      <c r="BK112" s="200">
        <f>BK113+BK120+BK146+BK167+BK177</f>
        <v>0</v>
      </c>
    </row>
    <row r="113" s="12" customFormat="1" ht="22.8" customHeight="1">
      <c r="A113" s="12"/>
      <c r="B113" s="187"/>
      <c r="C113" s="188"/>
      <c r="D113" s="189" t="s">
        <v>71</v>
      </c>
      <c r="E113" s="201" t="s">
        <v>357</v>
      </c>
      <c r="F113" s="201" t="s">
        <v>358</v>
      </c>
      <c r="G113" s="188"/>
      <c r="H113" s="188"/>
      <c r="I113" s="191"/>
      <c r="J113" s="202">
        <f>BK113</f>
        <v>0</v>
      </c>
      <c r="K113" s="188"/>
      <c r="L113" s="193"/>
      <c r="M113" s="194"/>
      <c r="N113" s="195"/>
      <c r="O113" s="195"/>
      <c r="P113" s="196">
        <f>SUM(P114:P119)</f>
        <v>0</v>
      </c>
      <c r="Q113" s="195"/>
      <c r="R113" s="196">
        <f>SUM(R114:R119)</f>
        <v>0.020360000000000003</v>
      </c>
      <c r="S113" s="195"/>
      <c r="T113" s="197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8" t="s">
        <v>82</v>
      </c>
      <c r="AT113" s="199" t="s">
        <v>71</v>
      </c>
      <c r="AU113" s="199" t="s">
        <v>80</v>
      </c>
      <c r="AY113" s="198" t="s">
        <v>134</v>
      </c>
      <c r="BK113" s="200">
        <f>SUM(BK114:BK119)</f>
        <v>0</v>
      </c>
    </row>
    <row r="114" s="2" customFormat="1" ht="16.5" customHeight="1">
      <c r="A114" s="37"/>
      <c r="B114" s="38"/>
      <c r="C114" s="203" t="s">
        <v>184</v>
      </c>
      <c r="D114" s="203" t="s">
        <v>137</v>
      </c>
      <c r="E114" s="204" t="s">
        <v>359</v>
      </c>
      <c r="F114" s="205" t="s">
        <v>360</v>
      </c>
      <c r="G114" s="206" t="s">
        <v>301</v>
      </c>
      <c r="H114" s="207">
        <v>4</v>
      </c>
      <c r="I114" s="208"/>
      <c r="J114" s="207">
        <f>ROUND(I114*H114,2)</f>
        <v>0</v>
      </c>
      <c r="K114" s="205" t="s">
        <v>141</v>
      </c>
      <c r="L114" s="43"/>
      <c r="M114" s="209" t="s">
        <v>19</v>
      </c>
      <c r="N114" s="210" t="s">
        <v>43</v>
      </c>
      <c r="O114" s="83"/>
      <c r="P114" s="211">
        <f>O114*H114</f>
        <v>0</v>
      </c>
      <c r="Q114" s="211">
        <v>0.001</v>
      </c>
      <c r="R114" s="211">
        <f>Q114*H114</f>
        <v>0.0040000000000000001</v>
      </c>
      <c r="S114" s="211">
        <v>0</v>
      </c>
      <c r="T114" s="21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206</v>
      </c>
      <c r="AT114" s="213" t="s">
        <v>137</v>
      </c>
      <c r="AU114" s="213" t="s">
        <v>82</v>
      </c>
      <c r="AY114" s="16" t="s">
        <v>134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80</v>
      </c>
      <c r="BK114" s="214">
        <f>ROUND(I114*H114,2)</f>
        <v>0</v>
      </c>
      <c r="BL114" s="16" t="s">
        <v>206</v>
      </c>
      <c r="BM114" s="213" t="s">
        <v>361</v>
      </c>
    </row>
    <row r="115" s="2" customFormat="1" ht="16.5" customHeight="1">
      <c r="A115" s="37"/>
      <c r="B115" s="38"/>
      <c r="C115" s="203" t="s">
        <v>189</v>
      </c>
      <c r="D115" s="203" t="s">
        <v>137</v>
      </c>
      <c r="E115" s="204" t="s">
        <v>362</v>
      </c>
      <c r="F115" s="205" t="s">
        <v>363</v>
      </c>
      <c r="G115" s="206" t="s">
        <v>226</v>
      </c>
      <c r="H115" s="207">
        <v>8</v>
      </c>
      <c r="I115" s="208"/>
      <c r="J115" s="207">
        <f>ROUND(I115*H115,2)</f>
        <v>0</v>
      </c>
      <c r="K115" s="205" t="s">
        <v>141</v>
      </c>
      <c r="L115" s="43"/>
      <c r="M115" s="209" t="s">
        <v>19</v>
      </c>
      <c r="N115" s="210" t="s">
        <v>43</v>
      </c>
      <c r="O115" s="83"/>
      <c r="P115" s="211">
        <f>O115*H115</f>
        <v>0</v>
      </c>
      <c r="Q115" s="211">
        <v>0.0019</v>
      </c>
      <c r="R115" s="211">
        <f>Q115*H115</f>
        <v>0.0152</v>
      </c>
      <c r="S115" s="211">
        <v>0</v>
      </c>
      <c r="T115" s="212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3" t="s">
        <v>206</v>
      </c>
      <c r="AT115" s="213" t="s">
        <v>137</v>
      </c>
      <c r="AU115" s="213" t="s">
        <v>82</v>
      </c>
      <c r="AY115" s="16" t="s">
        <v>134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80</v>
      </c>
      <c r="BK115" s="214">
        <f>ROUND(I115*H115,2)</f>
        <v>0</v>
      </c>
      <c r="BL115" s="16" t="s">
        <v>206</v>
      </c>
      <c r="BM115" s="213" t="s">
        <v>364</v>
      </c>
    </row>
    <row r="116" s="13" customFormat="1">
      <c r="A116" s="13"/>
      <c r="B116" s="215"/>
      <c r="C116" s="216"/>
      <c r="D116" s="217" t="s">
        <v>144</v>
      </c>
      <c r="E116" s="218" t="s">
        <v>19</v>
      </c>
      <c r="F116" s="219" t="s">
        <v>365</v>
      </c>
      <c r="G116" s="216"/>
      <c r="H116" s="220">
        <v>8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6" t="s">
        <v>144</v>
      </c>
      <c r="AU116" s="226" t="s">
        <v>82</v>
      </c>
      <c r="AV116" s="13" t="s">
        <v>82</v>
      </c>
      <c r="AW116" s="13" t="s">
        <v>33</v>
      </c>
      <c r="AX116" s="13" t="s">
        <v>80</v>
      </c>
      <c r="AY116" s="226" t="s">
        <v>134</v>
      </c>
    </row>
    <row r="117" s="2" customFormat="1" ht="16.5" customHeight="1">
      <c r="A117" s="37"/>
      <c r="B117" s="38"/>
      <c r="C117" s="203" t="s">
        <v>195</v>
      </c>
      <c r="D117" s="203" t="s">
        <v>137</v>
      </c>
      <c r="E117" s="204" t="s">
        <v>366</v>
      </c>
      <c r="F117" s="205" t="s">
        <v>367</v>
      </c>
      <c r="G117" s="206" t="s">
        <v>301</v>
      </c>
      <c r="H117" s="207">
        <v>4</v>
      </c>
      <c r="I117" s="208"/>
      <c r="J117" s="207">
        <f>ROUND(I117*H117,2)</f>
        <v>0</v>
      </c>
      <c r="K117" s="205" t="s">
        <v>141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0.00029</v>
      </c>
      <c r="R117" s="211">
        <f>Q117*H117</f>
        <v>0.00116</v>
      </c>
      <c r="S117" s="211">
        <v>0</v>
      </c>
      <c r="T117" s="21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206</v>
      </c>
      <c r="AT117" s="213" t="s">
        <v>137</v>
      </c>
      <c r="AU117" s="213" t="s">
        <v>82</v>
      </c>
      <c r="AY117" s="16" t="s">
        <v>134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206</v>
      </c>
      <c r="BM117" s="213" t="s">
        <v>368</v>
      </c>
    </row>
    <row r="118" s="2" customFormat="1" ht="16.5" customHeight="1">
      <c r="A118" s="37"/>
      <c r="B118" s="38"/>
      <c r="C118" s="203" t="s">
        <v>203</v>
      </c>
      <c r="D118" s="203" t="s">
        <v>137</v>
      </c>
      <c r="E118" s="204" t="s">
        <v>369</v>
      </c>
      <c r="F118" s="205" t="s">
        <v>370</v>
      </c>
      <c r="G118" s="206" t="s">
        <v>301</v>
      </c>
      <c r="H118" s="207">
        <v>4</v>
      </c>
      <c r="I118" s="208"/>
      <c r="J118" s="207">
        <f>ROUND(I118*H118,2)</f>
        <v>0</v>
      </c>
      <c r="K118" s="205" t="s">
        <v>141</v>
      </c>
      <c r="L118" s="43"/>
      <c r="M118" s="209" t="s">
        <v>19</v>
      </c>
      <c r="N118" s="210" t="s">
        <v>43</v>
      </c>
      <c r="O118" s="83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3" t="s">
        <v>206</v>
      </c>
      <c r="AT118" s="213" t="s">
        <v>137</v>
      </c>
      <c r="AU118" s="213" t="s">
        <v>82</v>
      </c>
      <c r="AY118" s="16" t="s">
        <v>134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80</v>
      </c>
      <c r="BK118" s="214">
        <f>ROUND(I118*H118,2)</f>
        <v>0</v>
      </c>
      <c r="BL118" s="16" t="s">
        <v>206</v>
      </c>
      <c r="BM118" s="213" t="s">
        <v>371</v>
      </c>
    </row>
    <row r="119" s="2" customFormat="1">
      <c r="A119" s="37"/>
      <c r="B119" s="38"/>
      <c r="C119" s="203" t="s">
        <v>210</v>
      </c>
      <c r="D119" s="203" t="s">
        <v>137</v>
      </c>
      <c r="E119" s="204" t="s">
        <v>372</v>
      </c>
      <c r="F119" s="205" t="s">
        <v>373</v>
      </c>
      <c r="G119" s="206" t="s">
        <v>179</v>
      </c>
      <c r="H119" s="207">
        <v>0.02</v>
      </c>
      <c r="I119" s="208"/>
      <c r="J119" s="207">
        <f>ROUND(I119*H119,2)</f>
        <v>0</v>
      </c>
      <c r="K119" s="205" t="s">
        <v>141</v>
      </c>
      <c r="L119" s="43"/>
      <c r="M119" s="209" t="s">
        <v>19</v>
      </c>
      <c r="N119" s="210" t="s">
        <v>43</v>
      </c>
      <c r="O119" s="83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3" t="s">
        <v>206</v>
      </c>
      <c r="AT119" s="213" t="s">
        <v>137</v>
      </c>
      <c r="AU119" s="213" t="s">
        <v>82</v>
      </c>
      <c r="AY119" s="16" t="s">
        <v>134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206</v>
      </c>
      <c r="BM119" s="213" t="s">
        <v>374</v>
      </c>
    </row>
    <row r="120" s="12" customFormat="1" ht="22.8" customHeight="1">
      <c r="A120" s="12"/>
      <c r="B120" s="187"/>
      <c r="C120" s="188"/>
      <c r="D120" s="189" t="s">
        <v>71</v>
      </c>
      <c r="E120" s="201" t="s">
        <v>208</v>
      </c>
      <c r="F120" s="201" t="s">
        <v>209</v>
      </c>
      <c r="G120" s="188"/>
      <c r="H120" s="188"/>
      <c r="I120" s="191"/>
      <c r="J120" s="202">
        <f>BK120</f>
        <v>0</v>
      </c>
      <c r="K120" s="188"/>
      <c r="L120" s="193"/>
      <c r="M120" s="194"/>
      <c r="N120" s="195"/>
      <c r="O120" s="195"/>
      <c r="P120" s="196">
        <f>SUM(P121:P145)</f>
        <v>0</v>
      </c>
      <c r="Q120" s="195"/>
      <c r="R120" s="196">
        <f>SUM(R121:R145)</f>
        <v>6.7146744000000007</v>
      </c>
      <c r="S120" s="195"/>
      <c r="T120" s="197">
        <f>SUM(T121:T145)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8" t="s">
        <v>82</v>
      </c>
      <c r="AT120" s="199" t="s">
        <v>71</v>
      </c>
      <c r="AU120" s="199" t="s">
        <v>80</v>
      </c>
      <c r="AY120" s="198" t="s">
        <v>134</v>
      </c>
      <c r="BK120" s="200">
        <f>SUM(BK121:BK145)</f>
        <v>0</v>
      </c>
    </row>
    <row r="121" s="2" customFormat="1">
      <c r="A121" s="37"/>
      <c r="B121" s="38"/>
      <c r="C121" s="203" t="s">
        <v>9</v>
      </c>
      <c r="D121" s="203" t="s">
        <v>137</v>
      </c>
      <c r="E121" s="204" t="s">
        <v>375</v>
      </c>
      <c r="F121" s="205" t="s">
        <v>376</v>
      </c>
      <c r="G121" s="206" t="s">
        <v>140</v>
      </c>
      <c r="H121" s="207">
        <v>226.08000000000001</v>
      </c>
      <c r="I121" s="208"/>
      <c r="J121" s="207">
        <f>ROUND(I121*H121,2)</f>
        <v>0</v>
      </c>
      <c r="K121" s="205" t="s">
        <v>141</v>
      </c>
      <c r="L121" s="43"/>
      <c r="M121" s="209" t="s">
        <v>19</v>
      </c>
      <c r="N121" s="210" t="s">
        <v>43</v>
      </c>
      <c r="O121" s="83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3" t="s">
        <v>206</v>
      </c>
      <c r="AT121" s="213" t="s">
        <v>137</v>
      </c>
      <c r="AU121" s="213" t="s">
        <v>82</v>
      </c>
      <c r="AY121" s="16" t="s">
        <v>134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80</v>
      </c>
      <c r="BK121" s="214">
        <f>ROUND(I121*H121,2)</f>
        <v>0</v>
      </c>
      <c r="BL121" s="16" t="s">
        <v>206</v>
      </c>
      <c r="BM121" s="213" t="s">
        <v>377</v>
      </c>
    </row>
    <row r="122" s="2" customFormat="1">
      <c r="A122" s="37"/>
      <c r="B122" s="38"/>
      <c r="C122" s="203" t="s">
        <v>206</v>
      </c>
      <c r="D122" s="203" t="s">
        <v>137</v>
      </c>
      <c r="E122" s="204" t="s">
        <v>378</v>
      </c>
      <c r="F122" s="205" t="s">
        <v>379</v>
      </c>
      <c r="G122" s="206" t="s">
        <v>140</v>
      </c>
      <c r="H122" s="207">
        <v>226.08000000000001</v>
      </c>
      <c r="I122" s="208"/>
      <c r="J122" s="207">
        <f>ROUND(I122*H122,2)</f>
        <v>0</v>
      </c>
      <c r="K122" s="205" t="s">
        <v>141</v>
      </c>
      <c r="L122" s="43"/>
      <c r="M122" s="209" t="s">
        <v>19</v>
      </c>
      <c r="N122" s="210" t="s">
        <v>43</v>
      </c>
      <c r="O122" s="83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3" t="s">
        <v>206</v>
      </c>
      <c r="AT122" s="213" t="s">
        <v>137</v>
      </c>
      <c r="AU122" s="213" t="s">
        <v>82</v>
      </c>
      <c r="AY122" s="16" t="s">
        <v>134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80</v>
      </c>
      <c r="BK122" s="214">
        <f>ROUND(I122*H122,2)</f>
        <v>0</v>
      </c>
      <c r="BL122" s="16" t="s">
        <v>206</v>
      </c>
      <c r="BM122" s="213" t="s">
        <v>380</v>
      </c>
    </row>
    <row r="123" s="2" customFormat="1" ht="33" customHeight="1">
      <c r="A123" s="37"/>
      <c r="B123" s="38"/>
      <c r="C123" s="203" t="s">
        <v>229</v>
      </c>
      <c r="D123" s="203" t="s">
        <v>137</v>
      </c>
      <c r="E123" s="204" t="s">
        <v>381</v>
      </c>
      <c r="F123" s="205" t="s">
        <v>382</v>
      </c>
      <c r="G123" s="206" t="s">
        <v>140</v>
      </c>
      <c r="H123" s="207">
        <v>26.16</v>
      </c>
      <c r="I123" s="208"/>
      <c r="J123" s="207">
        <f>ROUND(I123*H123,2)</f>
        <v>0</v>
      </c>
      <c r="K123" s="205" t="s">
        <v>141</v>
      </c>
      <c r="L123" s="43"/>
      <c r="M123" s="209" t="s">
        <v>19</v>
      </c>
      <c r="N123" s="210" t="s">
        <v>43</v>
      </c>
      <c r="O123" s="83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206</v>
      </c>
      <c r="AT123" s="213" t="s">
        <v>137</v>
      </c>
      <c r="AU123" s="213" t="s">
        <v>82</v>
      </c>
      <c r="AY123" s="16" t="s">
        <v>134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206</v>
      </c>
      <c r="BM123" s="213" t="s">
        <v>383</v>
      </c>
    </row>
    <row r="124" s="13" customFormat="1">
      <c r="A124" s="13"/>
      <c r="B124" s="215"/>
      <c r="C124" s="216"/>
      <c r="D124" s="217" t="s">
        <v>144</v>
      </c>
      <c r="E124" s="218" t="s">
        <v>19</v>
      </c>
      <c r="F124" s="219" t="s">
        <v>384</v>
      </c>
      <c r="G124" s="216"/>
      <c r="H124" s="220">
        <v>26.16</v>
      </c>
      <c r="I124" s="221"/>
      <c r="J124" s="216"/>
      <c r="K124" s="216"/>
      <c r="L124" s="222"/>
      <c r="M124" s="223"/>
      <c r="N124" s="224"/>
      <c r="O124" s="224"/>
      <c r="P124" s="224"/>
      <c r="Q124" s="224"/>
      <c r="R124" s="224"/>
      <c r="S124" s="224"/>
      <c r="T124" s="22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6" t="s">
        <v>144</v>
      </c>
      <c r="AU124" s="226" t="s">
        <v>82</v>
      </c>
      <c r="AV124" s="13" t="s">
        <v>82</v>
      </c>
      <c r="AW124" s="13" t="s">
        <v>33</v>
      </c>
      <c r="AX124" s="13" t="s">
        <v>80</v>
      </c>
      <c r="AY124" s="226" t="s">
        <v>134</v>
      </c>
    </row>
    <row r="125" s="2" customFormat="1">
      <c r="A125" s="37"/>
      <c r="B125" s="38"/>
      <c r="C125" s="203" t="s">
        <v>234</v>
      </c>
      <c r="D125" s="203" t="s">
        <v>137</v>
      </c>
      <c r="E125" s="204" t="s">
        <v>385</v>
      </c>
      <c r="F125" s="205" t="s">
        <v>386</v>
      </c>
      <c r="G125" s="206" t="s">
        <v>140</v>
      </c>
      <c r="H125" s="207">
        <v>226</v>
      </c>
      <c r="I125" s="208"/>
      <c r="J125" s="207">
        <f>ROUND(I125*H125,2)</f>
        <v>0</v>
      </c>
      <c r="K125" s="205" t="s">
        <v>141</v>
      </c>
      <c r="L125" s="43"/>
      <c r="M125" s="209" t="s">
        <v>19</v>
      </c>
      <c r="N125" s="210" t="s">
        <v>43</v>
      </c>
      <c r="O125" s="83"/>
      <c r="P125" s="211">
        <f>O125*H125</f>
        <v>0</v>
      </c>
      <c r="Q125" s="211">
        <v>0.0161</v>
      </c>
      <c r="R125" s="211">
        <f>Q125*H125</f>
        <v>3.6385999999999998</v>
      </c>
      <c r="S125" s="211">
        <v>0</v>
      </c>
      <c r="T125" s="21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3" t="s">
        <v>206</v>
      </c>
      <c r="AT125" s="213" t="s">
        <v>137</v>
      </c>
      <c r="AU125" s="213" t="s">
        <v>82</v>
      </c>
      <c r="AY125" s="16" t="s">
        <v>134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80</v>
      </c>
      <c r="BK125" s="214">
        <f>ROUND(I125*H125,2)</f>
        <v>0</v>
      </c>
      <c r="BL125" s="16" t="s">
        <v>206</v>
      </c>
      <c r="BM125" s="213" t="s">
        <v>387</v>
      </c>
    </row>
    <row r="126" s="2" customFormat="1">
      <c r="A126" s="37"/>
      <c r="B126" s="38"/>
      <c r="C126" s="203" t="s">
        <v>239</v>
      </c>
      <c r="D126" s="203" t="s">
        <v>137</v>
      </c>
      <c r="E126" s="204" t="s">
        <v>211</v>
      </c>
      <c r="F126" s="205" t="s">
        <v>212</v>
      </c>
      <c r="G126" s="206" t="s">
        <v>140</v>
      </c>
      <c r="H126" s="207">
        <v>120.8</v>
      </c>
      <c r="I126" s="208"/>
      <c r="J126" s="207">
        <f>ROUND(I126*H126,2)</f>
        <v>0</v>
      </c>
      <c r="K126" s="205" t="s">
        <v>141</v>
      </c>
      <c r="L126" s="43"/>
      <c r="M126" s="209" t="s">
        <v>19</v>
      </c>
      <c r="N126" s="210" t="s">
        <v>43</v>
      </c>
      <c r="O126" s="83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206</v>
      </c>
      <c r="AT126" s="213" t="s">
        <v>137</v>
      </c>
      <c r="AU126" s="213" t="s">
        <v>82</v>
      </c>
      <c r="AY126" s="16" t="s">
        <v>134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206</v>
      </c>
      <c r="BM126" s="213" t="s">
        <v>388</v>
      </c>
    </row>
    <row r="127" s="13" customFormat="1">
      <c r="A127" s="13"/>
      <c r="B127" s="215"/>
      <c r="C127" s="216"/>
      <c r="D127" s="217" t="s">
        <v>144</v>
      </c>
      <c r="E127" s="218" t="s">
        <v>19</v>
      </c>
      <c r="F127" s="219" t="s">
        <v>389</v>
      </c>
      <c r="G127" s="216"/>
      <c r="H127" s="220">
        <v>113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6" t="s">
        <v>144</v>
      </c>
      <c r="AU127" s="226" t="s">
        <v>82</v>
      </c>
      <c r="AV127" s="13" t="s">
        <v>82</v>
      </c>
      <c r="AW127" s="13" t="s">
        <v>33</v>
      </c>
      <c r="AX127" s="13" t="s">
        <v>72</v>
      </c>
      <c r="AY127" s="226" t="s">
        <v>134</v>
      </c>
    </row>
    <row r="128" s="13" customFormat="1">
      <c r="A128" s="13"/>
      <c r="B128" s="215"/>
      <c r="C128" s="216"/>
      <c r="D128" s="217" t="s">
        <v>144</v>
      </c>
      <c r="E128" s="218" t="s">
        <v>19</v>
      </c>
      <c r="F128" s="219" t="s">
        <v>390</v>
      </c>
      <c r="G128" s="216"/>
      <c r="H128" s="220">
        <v>7.7999999999999998</v>
      </c>
      <c r="I128" s="221"/>
      <c r="J128" s="216"/>
      <c r="K128" s="216"/>
      <c r="L128" s="222"/>
      <c r="M128" s="223"/>
      <c r="N128" s="224"/>
      <c r="O128" s="224"/>
      <c r="P128" s="224"/>
      <c r="Q128" s="224"/>
      <c r="R128" s="224"/>
      <c r="S128" s="224"/>
      <c r="T128" s="22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6" t="s">
        <v>144</v>
      </c>
      <c r="AU128" s="226" t="s">
        <v>82</v>
      </c>
      <c r="AV128" s="13" t="s">
        <v>82</v>
      </c>
      <c r="AW128" s="13" t="s">
        <v>33</v>
      </c>
      <c r="AX128" s="13" t="s">
        <v>72</v>
      </c>
      <c r="AY128" s="226" t="s">
        <v>134</v>
      </c>
    </row>
    <row r="129" s="14" customFormat="1">
      <c r="A129" s="14"/>
      <c r="B129" s="245"/>
      <c r="C129" s="246"/>
      <c r="D129" s="217" t="s">
        <v>144</v>
      </c>
      <c r="E129" s="247" t="s">
        <v>19</v>
      </c>
      <c r="F129" s="248" t="s">
        <v>341</v>
      </c>
      <c r="G129" s="246"/>
      <c r="H129" s="249">
        <v>120.8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144</v>
      </c>
      <c r="AU129" s="255" t="s">
        <v>82</v>
      </c>
      <c r="AV129" s="14" t="s">
        <v>142</v>
      </c>
      <c r="AW129" s="14" t="s">
        <v>33</v>
      </c>
      <c r="AX129" s="14" t="s">
        <v>80</v>
      </c>
      <c r="AY129" s="255" t="s">
        <v>134</v>
      </c>
    </row>
    <row r="130" s="2" customFormat="1" ht="16.5" customHeight="1">
      <c r="A130" s="37"/>
      <c r="B130" s="38"/>
      <c r="C130" s="227" t="s">
        <v>244</v>
      </c>
      <c r="D130" s="227" t="s">
        <v>215</v>
      </c>
      <c r="E130" s="228" t="s">
        <v>216</v>
      </c>
      <c r="F130" s="229" t="s">
        <v>217</v>
      </c>
      <c r="G130" s="230" t="s">
        <v>218</v>
      </c>
      <c r="H130" s="231">
        <v>4.1600000000000001</v>
      </c>
      <c r="I130" s="232"/>
      <c r="J130" s="231">
        <f>ROUND(I130*H130,2)</f>
        <v>0</v>
      </c>
      <c r="K130" s="229" t="s">
        <v>141</v>
      </c>
      <c r="L130" s="233"/>
      <c r="M130" s="234" t="s">
        <v>19</v>
      </c>
      <c r="N130" s="235" t="s">
        <v>43</v>
      </c>
      <c r="O130" s="83"/>
      <c r="P130" s="211">
        <f>O130*H130</f>
        <v>0</v>
      </c>
      <c r="Q130" s="211">
        <v>0.55000000000000004</v>
      </c>
      <c r="R130" s="211">
        <f>Q130*H130</f>
        <v>2.2880000000000003</v>
      </c>
      <c r="S130" s="211">
        <v>0</v>
      </c>
      <c r="T130" s="21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3" t="s">
        <v>219</v>
      </c>
      <c r="AT130" s="213" t="s">
        <v>215</v>
      </c>
      <c r="AU130" s="213" t="s">
        <v>82</v>
      </c>
      <c r="AY130" s="16" t="s">
        <v>134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80</v>
      </c>
      <c r="BK130" s="214">
        <f>ROUND(I130*H130,2)</f>
        <v>0</v>
      </c>
      <c r="BL130" s="16" t="s">
        <v>206</v>
      </c>
      <c r="BM130" s="213" t="s">
        <v>391</v>
      </c>
    </row>
    <row r="131" s="2" customFormat="1">
      <c r="A131" s="37"/>
      <c r="B131" s="38"/>
      <c r="C131" s="39"/>
      <c r="D131" s="217" t="s">
        <v>221</v>
      </c>
      <c r="E131" s="39"/>
      <c r="F131" s="236" t="s">
        <v>222</v>
      </c>
      <c r="G131" s="39"/>
      <c r="H131" s="39"/>
      <c r="I131" s="237"/>
      <c r="J131" s="39"/>
      <c r="K131" s="39"/>
      <c r="L131" s="43"/>
      <c r="M131" s="238"/>
      <c r="N131" s="239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221</v>
      </c>
      <c r="AU131" s="16" t="s">
        <v>82</v>
      </c>
    </row>
    <row r="132" s="13" customFormat="1">
      <c r="A132" s="13"/>
      <c r="B132" s="215"/>
      <c r="C132" s="216"/>
      <c r="D132" s="217" t="s">
        <v>144</v>
      </c>
      <c r="E132" s="218" t="s">
        <v>19</v>
      </c>
      <c r="F132" s="219" t="s">
        <v>392</v>
      </c>
      <c r="G132" s="216"/>
      <c r="H132" s="220">
        <v>4.1600000000000001</v>
      </c>
      <c r="I132" s="221"/>
      <c r="J132" s="216"/>
      <c r="K132" s="216"/>
      <c r="L132" s="222"/>
      <c r="M132" s="223"/>
      <c r="N132" s="224"/>
      <c r="O132" s="224"/>
      <c r="P132" s="224"/>
      <c r="Q132" s="224"/>
      <c r="R132" s="224"/>
      <c r="S132" s="224"/>
      <c r="T132" s="22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6" t="s">
        <v>144</v>
      </c>
      <c r="AU132" s="226" t="s">
        <v>82</v>
      </c>
      <c r="AV132" s="13" t="s">
        <v>82</v>
      </c>
      <c r="AW132" s="13" t="s">
        <v>33</v>
      </c>
      <c r="AX132" s="13" t="s">
        <v>80</v>
      </c>
      <c r="AY132" s="226" t="s">
        <v>134</v>
      </c>
    </row>
    <row r="133" s="2" customFormat="1">
      <c r="A133" s="37"/>
      <c r="B133" s="38"/>
      <c r="C133" s="203" t="s">
        <v>7</v>
      </c>
      <c r="D133" s="203" t="s">
        <v>137</v>
      </c>
      <c r="E133" s="204" t="s">
        <v>393</v>
      </c>
      <c r="F133" s="205" t="s">
        <v>394</v>
      </c>
      <c r="G133" s="206" t="s">
        <v>140</v>
      </c>
      <c r="H133" s="207">
        <v>26.16</v>
      </c>
      <c r="I133" s="208"/>
      <c r="J133" s="207">
        <f>ROUND(I133*H133,2)</f>
        <v>0</v>
      </c>
      <c r="K133" s="205" t="s">
        <v>141</v>
      </c>
      <c r="L133" s="43"/>
      <c r="M133" s="209" t="s">
        <v>19</v>
      </c>
      <c r="N133" s="210" t="s">
        <v>43</v>
      </c>
      <c r="O133" s="83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3" t="s">
        <v>206</v>
      </c>
      <c r="AT133" s="213" t="s">
        <v>137</v>
      </c>
      <c r="AU133" s="213" t="s">
        <v>82</v>
      </c>
      <c r="AY133" s="16" t="s">
        <v>134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80</v>
      </c>
      <c r="BK133" s="214">
        <f>ROUND(I133*H133,2)</f>
        <v>0</v>
      </c>
      <c r="BL133" s="16" t="s">
        <v>206</v>
      </c>
      <c r="BM133" s="213" t="s">
        <v>395</v>
      </c>
    </row>
    <row r="134" s="13" customFormat="1">
      <c r="A134" s="13"/>
      <c r="B134" s="215"/>
      <c r="C134" s="216"/>
      <c r="D134" s="217" t="s">
        <v>144</v>
      </c>
      <c r="E134" s="218" t="s">
        <v>19</v>
      </c>
      <c r="F134" s="219" t="s">
        <v>396</v>
      </c>
      <c r="G134" s="216"/>
      <c r="H134" s="220">
        <v>20.16</v>
      </c>
      <c r="I134" s="221"/>
      <c r="J134" s="216"/>
      <c r="K134" s="216"/>
      <c r="L134" s="222"/>
      <c r="M134" s="223"/>
      <c r="N134" s="224"/>
      <c r="O134" s="224"/>
      <c r="P134" s="224"/>
      <c r="Q134" s="224"/>
      <c r="R134" s="224"/>
      <c r="S134" s="224"/>
      <c r="T134" s="22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6" t="s">
        <v>144</v>
      </c>
      <c r="AU134" s="226" t="s">
        <v>82</v>
      </c>
      <c r="AV134" s="13" t="s">
        <v>82</v>
      </c>
      <c r="AW134" s="13" t="s">
        <v>33</v>
      </c>
      <c r="AX134" s="13" t="s">
        <v>72</v>
      </c>
      <c r="AY134" s="226" t="s">
        <v>134</v>
      </c>
    </row>
    <row r="135" s="13" customFormat="1">
      <c r="A135" s="13"/>
      <c r="B135" s="215"/>
      <c r="C135" s="216"/>
      <c r="D135" s="217" t="s">
        <v>144</v>
      </c>
      <c r="E135" s="218" t="s">
        <v>19</v>
      </c>
      <c r="F135" s="219" t="s">
        <v>397</v>
      </c>
      <c r="G135" s="216"/>
      <c r="H135" s="220">
        <v>6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6" t="s">
        <v>144</v>
      </c>
      <c r="AU135" s="226" t="s">
        <v>82</v>
      </c>
      <c r="AV135" s="13" t="s">
        <v>82</v>
      </c>
      <c r="AW135" s="13" t="s">
        <v>33</v>
      </c>
      <c r="AX135" s="13" t="s">
        <v>72</v>
      </c>
      <c r="AY135" s="226" t="s">
        <v>134</v>
      </c>
    </row>
    <row r="136" s="14" customFormat="1">
      <c r="A136" s="14"/>
      <c r="B136" s="245"/>
      <c r="C136" s="246"/>
      <c r="D136" s="217" t="s">
        <v>144</v>
      </c>
      <c r="E136" s="247" t="s">
        <v>19</v>
      </c>
      <c r="F136" s="248" t="s">
        <v>341</v>
      </c>
      <c r="G136" s="246"/>
      <c r="H136" s="249">
        <v>26.16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144</v>
      </c>
      <c r="AU136" s="255" t="s">
        <v>82</v>
      </c>
      <c r="AV136" s="14" t="s">
        <v>142</v>
      </c>
      <c r="AW136" s="14" t="s">
        <v>33</v>
      </c>
      <c r="AX136" s="14" t="s">
        <v>80</v>
      </c>
      <c r="AY136" s="255" t="s">
        <v>134</v>
      </c>
    </row>
    <row r="137" s="2" customFormat="1" ht="16.5" customHeight="1">
      <c r="A137" s="37"/>
      <c r="B137" s="38"/>
      <c r="C137" s="227" t="s">
        <v>253</v>
      </c>
      <c r="D137" s="227" t="s">
        <v>215</v>
      </c>
      <c r="E137" s="228" t="s">
        <v>398</v>
      </c>
      <c r="F137" s="229" t="s">
        <v>399</v>
      </c>
      <c r="G137" s="230" t="s">
        <v>140</v>
      </c>
      <c r="H137" s="231">
        <v>31.390000000000001</v>
      </c>
      <c r="I137" s="232"/>
      <c r="J137" s="231">
        <f>ROUND(I137*H137,2)</f>
        <v>0</v>
      </c>
      <c r="K137" s="229" t="s">
        <v>141</v>
      </c>
      <c r="L137" s="233"/>
      <c r="M137" s="234" t="s">
        <v>19</v>
      </c>
      <c r="N137" s="235" t="s">
        <v>43</v>
      </c>
      <c r="O137" s="83"/>
      <c r="P137" s="211">
        <f>O137*H137</f>
        <v>0</v>
      </c>
      <c r="Q137" s="211">
        <v>0.0073499999999999998</v>
      </c>
      <c r="R137" s="211">
        <f>Q137*H137</f>
        <v>0.23071649999999999</v>
      </c>
      <c r="S137" s="211">
        <v>0</v>
      </c>
      <c r="T137" s="21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3" t="s">
        <v>219</v>
      </c>
      <c r="AT137" s="213" t="s">
        <v>215</v>
      </c>
      <c r="AU137" s="213" t="s">
        <v>82</v>
      </c>
      <c r="AY137" s="16" t="s">
        <v>134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80</v>
      </c>
      <c r="BK137" s="214">
        <f>ROUND(I137*H137,2)</f>
        <v>0</v>
      </c>
      <c r="BL137" s="16" t="s">
        <v>206</v>
      </c>
      <c r="BM137" s="213" t="s">
        <v>400</v>
      </c>
    </row>
    <row r="138" s="13" customFormat="1">
      <c r="A138" s="13"/>
      <c r="B138" s="215"/>
      <c r="C138" s="216"/>
      <c r="D138" s="217" t="s">
        <v>144</v>
      </c>
      <c r="E138" s="216"/>
      <c r="F138" s="219" t="s">
        <v>401</v>
      </c>
      <c r="G138" s="216"/>
      <c r="H138" s="220">
        <v>31.390000000000001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144</v>
      </c>
      <c r="AU138" s="226" t="s">
        <v>82</v>
      </c>
      <c r="AV138" s="13" t="s">
        <v>82</v>
      </c>
      <c r="AW138" s="13" t="s">
        <v>4</v>
      </c>
      <c r="AX138" s="13" t="s">
        <v>80</v>
      </c>
      <c r="AY138" s="226" t="s">
        <v>134</v>
      </c>
    </row>
    <row r="139" s="2" customFormat="1" ht="16.5" customHeight="1">
      <c r="A139" s="37"/>
      <c r="B139" s="38"/>
      <c r="C139" s="203" t="s">
        <v>257</v>
      </c>
      <c r="D139" s="203" t="s">
        <v>137</v>
      </c>
      <c r="E139" s="204" t="s">
        <v>224</v>
      </c>
      <c r="F139" s="205" t="s">
        <v>225</v>
      </c>
      <c r="G139" s="206" t="s">
        <v>226</v>
      </c>
      <c r="H139" s="207">
        <v>202.80000000000001</v>
      </c>
      <c r="I139" s="208"/>
      <c r="J139" s="207">
        <f>ROUND(I139*H139,2)</f>
        <v>0</v>
      </c>
      <c r="K139" s="205" t="s">
        <v>141</v>
      </c>
      <c r="L139" s="43"/>
      <c r="M139" s="209" t="s">
        <v>19</v>
      </c>
      <c r="N139" s="210" t="s">
        <v>43</v>
      </c>
      <c r="O139" s="83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3" t="s">
        <v>206</v>
      </c>
      <c r="AT139" s="213" t="s">
        <v>137</v>
      </c>
      <c r="AU139" s="213" t="s">
        <v>82</v>
      </c>
      <c r="AY139" s="16" t="s">
        <v>134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80</v>
      </c>
      <c r="BK139" s="214">
        <f>ROUND(I139*H139,2)</f>
        <v>0</v>
      </c>
      <c r="BL139" s="16" t="s">
        <v>206</v>
      </c>
      <c r="BM139" s="213" t="s">
        <v>402</v>
      </c>
    </row>
    <row r="140" s="13" customFormat="1">
      <c r="A140" s="13"/>
      <c r="B140" s="215"/>
      <c r="C140" s="216"/>
      <c r="D140" s="217" t="s">
        <v>144</v>
      </c>
      <c r="E140" s="218" t="s">
        <v>19</v>
      </c>
      <c r="F140" s="219" t="s">
        <v>403</v>
      </c>
      <c r="G140" s="216"/>
      <c r="H140" s="220">
        <v>202.80000000000001</v>
      </c>
      <c r="I140" s="221"/>
      <c r="J140" s="216"/>
      <c r="K140" s="216"/>
      <c r="L140" s="222"/>
      <c r="M140" s="223"/>
      <c r="N140" s="224"/>
      <c r="O140" s="224"/>
      <c r="P140" s="224"/>
      <c r="Q140" s="224"/>
      <c r="R140" s="224"/>
      <c r="S140" s="224"/>
      <c r="T140" s="22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6" t="s">
        <v>144</v>
      </c>
      <c r="AU140" s="226" t="s">
        <v>82</v>
      </c>
      <c r="AV140" s="13" t="s">
        <v>82</v>
      </c>
      <c r="AW140" s="13" t="s">
        <v>33</v>
      </c>
      <c r="AX140" s="13" t="s">
        <v>80</v>
      </c>
      <c r="AY140" s="226" t="s">
        <v>134</v>
      </c>
    </row>
    <row r="141" s="2" customFormat="1" ht="16.5" customHeight="1">
      <c r="A141" s="37"/>
      <c r="B141" s="38"/>
      <c r="C141" s="227" t="s">
        <v>261</v>
      </c>
      <c r="D141" s="227" t="s">
        <v>215</v>
      </c>
      <c r="E141" s="228" t="s">
        <v>230</v>
      </c>
      <c r="F141" s="229" t="s">
        <v>231</v>
      </c>
      <c r="G141" s="230" t="s">
        <v>218</v>
      </c>
      <c r="H141" s="231">
        <v>0.56000000000000005</v>
      </c>
      <c r="I141" s="232"/>
      <c r="J141" s="231">
        <f>ROUND(I141*H141,2)</f>
        <v>0</v>
      </c>
      <c r="K141" s="229" t="s">
        <v>141</v>
      </c>
      <c r="L141" s="233"/>
      <c r="M141" s="234" t="s">
        <v>19</v>
      </c>
      <c r="N141" s="235" t="s">
        <v>43</v>
      </c>
      <c r="O141" s="83"/>
      <c r="P141" s="211">
        <f>O141*H141</f>
        <v>0</v>
      </c>
      <c r="Q141" s="211">
        <v>0.55000000000000004</v>
      </c>
      <c r="R141" s="211">
        <f>Q141*H141</f>
        <v>0.30800000000000005</v>
      </c>
      <c r="S141" s="211">
        <v>0</v>
      </c>
      <c r="T141" s="21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3" t="s">
        <v>219</v>
      </c>
      <c r="AT141" s="213" t="s">
        <v>215</v>
      </c>
      <c r="AU141" s="213" t="s">
        <v>82</v>
      </c>
      <c r="AY141" s="16" t="s">
        <v>134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80</v>
      </c>
      <c r="BK141" s="214">
        <f>ROUND(I141*H141,2)</f>
        <v>0</v>
      </c>
      <c r="BL141" s="16" t="s">
        <v>206</v>
      </c>
      <c r="BM141" s="213" t="s">
        <v>404</v>
      </c>
    </row>
    <row r="142" s="13" customFormat="1">
      <c r="A142" s="13"/>
      <c r="B142" s="215"/>
      <c r="C142" s="216"/>
      <c r="D142" s="217" t="s">
        <v>144</v>
      </c>
      <c r="E142" s="218" t="s">
        <v>19</v>
      </c>
      <c r="F142" s="219" t="s">
        <v>405</v>
      </c>
      <c r="G142" s="216"/>
      <c r="H142" s="220">
        <v>0.56000000000000005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144</v>
      </c>
      <c r="AU142" s="226" t="s">
        <v>82</v>
      </c>
      <c r="AV142" s="13" t="s">
        <v>82</v>
      </c>
      <c r="AW142" s="13" t="s">
        <v>33</v>
      </c>
      <c r="AX142" s="13" t="s">
        <v>80</v>
      </c>
      <c r="AY142" s="226" t="s">
        <v>134</v>
      </c>
    </row>
    <row r="143" s="2" customFormat="1" ht="21.75" customHeight="1">
      <c r="A143" s="37"/>
      <c r="B143" s="38"/>
      <c r="C143" s="203" t="s">
        <v>266</v>
      </c>
      <c r="D143" s="203" t="s">
        <v>137</v>
      </c>
      <c r="E143" s="204" t="s">
        <v>240</v>
      </c>
      <c r="F143" s="205" t="s">
        <v>241</v>
      </c>
      <c r="G143" s="206" t="s">
        <v>218</v>
      </c>
      <c r="H143" s="207">
        <v>10.67</v>
      </c>
      <c r="I143" s="208"/>
      <c r="J143" s="207">
        <f>ROUND(I143*H143,2)</f>
        <v>0</v>
      </c>
      <c r="K143" s="205" t="s">
        <v>141</v>
      </c>
      <c r="L143" s="43"/>
      <c r="M143" s="209" t="s">
        <v>19</v>
      </c>
      <c r="N143" s="210" t="s">
        <v>43</v>
      </c>
      <c r="O143" s="83"/>
      <c r="P143" s="211">
        <f>O143*H143</f>
        <v>0</v>
      </c>
      <c r="Q143" s="211">
        <v>0.023369999999999998</v>
      </c>
      <c r="R143" s="211">
        <f>Q143*H143</f>
        <v>0.24935789999999999</v>
      </c>
      <c r="S143" s="211">
        <v>0</v>
      </c>
      <c r="T143" s="21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3" t="s">
        <v>206</v>
      </c>
      <c r="AT143" s="213" t="s">
        <v>137</v>
      </c>
      <c r="AU143" s="213" t="s">
        <v>82</v>
      </c>
      <c r="AY143" s="16" t="s">
        <v>134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80</v>
      </c>
      <c r="BK143" s="214">
        <f>ROUND(I143*H143,2)</f>
        <v>0</v>
      </c>
      <c r="BL143" s="16" t="s">
        <v>206</v>
      </c>
      <c r="BM143" s="213" t="s">
        <v>406</v>
      </c>
    </row>
    <row r="144" s="13" customFormat="1">
      <c r="A144" s="13"/>
      <c r="B144" s="215"/>
      <c r="C144" s="216"/>
      <c r="D144" s="217" t="s">
        <v>144</v>
      </c>
      <c r="E144" s="218" t="s">
        <v>19</v>
      </c>
      <c r="F144" s="219" t="s">
        <v>407</v>
      </c>
      <c r="G144" s="216"/>
      <c r="H144" s="220">
        <v>10.67</v>
      </c>
      <c r="I144" s="221"/>
      <c r="J144" s="216"/>
      <c r="K144" s="216"/>
      <c r="L144" s="222"/>
      <c r="M144" s="223"/>
      <c r="N144" s="224"/>
      <c r="O144" s="224"/>
      <c r="P144" s="224"/>
      <c r="Q144" s="224"/>
      <c r="R144" s="224"/>
      <c r="S144" s="224"/>
      <c r="T144" s="22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6" t="s">
        <v>144</v>
      </c>
      <c r="AU144" s="226" t="s">
        <v>82</v>
      </c>
      <c r="AV144" s="13" t="s">
        <v>82</v>
      </c>
      <c r="AW144" s="13" t="s">
        <v>33</v>
      </c>
      <c r="AX144" s="13" t="s">
        <v>80</v>
      </c>
      <c r="AY144" s="226" t="s">
        <v>134</v>
      </c>
    </row>
    <row r="145" s="2" customFormat="1">
      <c r="A145" s="37"/>
      <c r="B145" s="38"/>
      <c r="C145" s="203" t="s">
        <v>270</v>
      </c>
      <c r="D145" s="203" t="s">
        <v>137</v>
      </c>
      <c r="E145" s="204" t="s">
        <v>245</v>
      </c>
      <c r="F145" s="205" t="s">
        <v>246</v>
      </c>
      <c r="G145" s="206" t="s">
        <v>179</v>
      </c>
      <c r="H145" s="207">
        <v>6.71</v>
      </c>
      <c r="I145" s="208"/>
      <c r="J145" s="207">
        <f>ROUND(I145*H145,2)</f>
        <v>0</v>
      </c>
      <c r="K145" s="205" t="s">
        <v>141</v>
      </c>
      <c r="L145" s="43"/>
      <c r="M145" s="209" t="s">
        <v>19</v>
      </c>
      <c r="N145" s="210" t="s">
        <v>43</v>
      </c>
      <c r="O145" s="83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3" t="s">
        <v>206</v>
      </c>
      <c r="AT145" s="213" t="s">
        <v>137</v>
      </c>
      <c r="AU145" s="213" t="s">
        <v>82</v>
      </c>
      <c r="AY145" s="16" t="s">
        <v>134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80</v>
      </c>
      <c r="BK145" s="214">
        <f>ROUND(I145*H145,2)</f>
        <v>0</v>
      </c>
      <c r="BL145" s="16" t="s">
        <v>206</v>
      </c>
      <c r="BM145" s="213" t="s">
        <v>408</v>
      </c>
    </row>
    <row r="146" s="12" customFormat="1" ht="22.8" customHeight="1">
      <c r="A146" s="12"/>
      <c r="B146" s="187"/>
      <c r="C146" s="188"/>
      <c r="D146" s="189" t="s">
        <v>71</v>
      </c>
      <c r="E146" s="201" t="s">
        <v>248</v>
      </c>
      <c r="F146" s="201" t="s">
        <v>249</v>
      </c>
      <c r="G146" s="188"/>
      <c r="H146" s="188"/>
      <c r="I146" s="191"/>
      <c r="J146" s="202">
        <f>BK146</f>
        <v>0</v>
      </c>
      <c r="K146" s="188"/>
      <c r="L146" s="193"/>
      <c r="M146" s="194"/>
      <c r="N146" s="195"/>
      <c r="O146" s="195"/>
      <c r="P146" s="196">
        <f>SUM(P147:P166)</f>
        <v>0</v>
      </c>
      <c r="Q146" s="195"/>
      <c r="R146" s="196">
        <f>SUM(R147:R166)</f>
        <v>1.8734540000000002</v>
      </c>
      <c r="S146" s="195"/>
      <c r="T146" s="197">
        <f>SUM(T147:T166)</f>
        <v>0.26214199999999999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8" t="s">
        <v>82</v>
      </c>
      <c r="AT146" s="199" t="s">
        <v>71</v>
      </c>
      <c r="AU146" s="199" t="s">
        <v>80</v>
      </c>
      <c r="AY146" s="198" t="s">
        <v>134</v>
      </c>
      <c r="BK146" s="200">
        <f>SUM(BK147:BK166)</f>
        <v>0</v>
      </c>
    </row>
    <row r="147" s="2" customFormat="1" ht="16.5" customHeight="1">
      <c r="A147" s="37"/>
      <c r="B147" s="38"/>
      <c r="C147" s="203" t="s">
        <v>274</v>
      </c>
      <c r="D147" s="203" t="s">
        <v>137</v>
      </c>
      <c r="E147" s="204" t="s">
        <v>409</v>
      </c>
      <c r="F147" s="205" t="s">
        <v>410</v>
      </c>
      <c r="G147" s="206" t="s">
        <v>226</v>
      </c>
      <c r="H147" s="207">
        <v>31.199999999999999</v>
      </c>
      <c r="I147" s="208"/>
      <c r="J147" s="207">
        <f>ROUND(I147*H147,2)</f>
        <v>0</v>
      </c>
      <c r="K147" s="205" t="s">
        <v>141</v>
      </c>
      <c r="L147" s="43"/>
      <c r="M147" s="209" t="s">
        <v>19</v>
      </c>
      <c r="N147" s="210" t="s">
        <v>43</v>
      </c>
      <c r="O147" s="83"/>
      <c r="P147" s="211">
        <f>O147*H147</f>
        <v>0</v>
      </c>
      <c r="Q147" s="211">
        <v>0</v>
      </c>
      <c r="R147" s="211">
        <f>Q147*H147</f>
        <v>0</v>
      </c>
      <c r="S147" s="211">
        <v>0.0016999999999999999</v>
      </c>
      <c r="T147" s="212">
        <f>S147*H147</f>
        <v>0.053039999999999997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3" t="s">
        <v>206</v>
      </c>
      <c r="AT147" s="213" t="s">
        <v>137</v>
      </c>
      <c r="AU147" s="213" t="s">
        <v>82</v>
      </c>
      <c r="AY147" s="16" t="s">
        <v>134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80</v>
      </c>
      <c r="BK147" s="214">
        <f>ROUND(I147*H147,2)</f>
        <v>0</v>
      </c>
      <c r="BL147" s="16" t="s">
        <v>206</v>
      </c>
      <c r="BM147" s="213" t="s">
        <v>411</v>
      </c>
    </row>
    <row r="148" s="13" customFormat="1">
      <c r="A148" s="13"/>
      <c r="B148" s="215"/>
      <c r="C148" s="216"/>
      <c r="D148" s="217" t="s">
        <v>144</v>
      </c>
      <c r="E148" s="218" t="s">
        <v>19</v>
      </c>
      <c r="F148" s="219" t="s">
        <v>412</v>
      </c>
      <c r="G148" s="216"/>
      <c r="H148" s="220">
        <v>31.199999999999999</v>
      </c>
      <c r="I148" s="221"/>
      <c r="J148" s="216"/>
      <c r="K148" s="216"/>
      <c r="L148" s="222"/>
      <c r="M148" s="223"/>
      <c r="N148" s="224"/>
      <c r="O148" s="224"/>
      <c r="P148" s="224"/>
      <c r="Q148" s="224"/>
      <c r="R148" s="224"/>
      <c r="S148" s="224"/>
      <c r="T148" s="22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6" t="s">
        <v>144</v>
      </c>
      <c r="AU148" s="226" t="s">
        <v>82</v>
      </c>
      <c r="AV148" s="13" t="s">
        <v>82</v>
      </c>
      <c r="AW148" s="13" t="s">
        <v>33</v>
      </c>
      <c r="AX148" s="13" t="s">
        <v>80</v>
      </c>
      <c r="AY148" s="226" t="s">
        <v>134</v>
      </c>
    </row>
    <row r="149" s="2" customFormat="1" ht="16.5" customHeight="1">
      <c r="A149" s="37"/>
      <c r="B149" s="38"/>
      <c r="C149" s="203" t="s">
        <v>279</v>
      </c>
      <c r="D149" s="203" t="s">
        <v>137</v>
      </c>
      <c r="E149" s="204" t="s">
        <v>254</v>
      </c>
      <c r="F149" s="205" t="s">
        <v>255</v>
      </c>
      <c r="G149" s="206" t="s">
        <v>226</v>
      </c>
      <c r="H149" s="207">
        <v>28.800000000000001</v>
      </c>
      <c r="I149" s="208"/>
      <c r="J149" s="207">
        <f>ROUND(I149*H149,2)</f>
        <v>0</v>
      </c>
      <c r="K149" s="205" t="s">
        <v>141</v>
      </c>
      <c r="L149" s="43"/>
      <c r="M149" s="209" t="s">
        <v>19</v>
      </c>
      <c r="N149" s="210" t="s">
        <v>43</v>
      </c>
      <c r="O149" s="83"/>
      <c r="P149" s="211">
        <f>O149*H149</f>
        <v>0</v>
      </c>
      <c r="Q149" s="211">
        <v>0</v>
      </c>
      <c r="R149" s="211">
        <f>Q149*H149</f>
        <v>0</v>
      </c>
      <c r="S149" s="211">
        <v>0.0017700000000000001</v>
      </c>
      <c r="T149" s="212">
        <f>S149*H149</f>
        <v>0.050976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3" t="s">
        <v>206</v>
      </c>
      <c r="AT149" s="213" t="s">
        <v>137</v>
      </c>
      <c r="AU149" s="213" t="s">
        <v>82</v>
      </c>
      <c r="AY149" s="16" t="s">
        <v>134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80</v>
      </c>
      <c r="BK149" s="214">
        <f>ROUND(I149*H149,2)</f>
        <v>0</v>
      </c>
      <c r="BL149" s="16" t="s">
        <v>206</v>
      </c>
      <c r="BM149" s="213" t="s">
        <v>413</v>
      </c>
    </row>
    <row r="150" s="13" customFormat="1">
      <c r="A150" s="13"/>
      <c r="B150" s="215"/>
      <c r="C150" s="216"/>
      <c r="D150" s="217" t="s">
        <v>144</v>
      </c>
      <c r="E150" s="218" t="s">
        <v>19</v>
      </c>
      <c r="F150" s="219" t="s">
        <v>330</v>
      </c>
      <c r="G150" s="216"/>
      <c r="H150" s="220">
        <v>28.800000000000001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6" t="s">
        <v>144</v>
      </c>
      <c r="AU150" s="226" t="s">
        <v>82</v>
      </c>
      <c r="AV150" s="13" t="s">
        <v>82</v>
      </c>
      <c r="AW150" s="13" t="s">
        <v>33</v>
      </c>
      <c r="AX150" s="13" t="s">
        <v>80</v>
      </c>
      <c r="AY150" s="226" t="s">
        <v>134</v>
      </c>
    </row>
    <row r="151" s="2" customFormat="1" ht="16.5" customHeight="1">
      <c r="A151" s="37"/>
      <c r="B151" s="38"/>
      <c r="C151" s="203" t="s">
        <v>283</v>
      </c>
      <c r="D151" s="203" t="s">
        <v>137</v>
      </c>
      <c r="E151" s="204" t="s">
        <v>262</v>
      </c>
      <c r="F151" s="205" t="s">
        <v>263</v>
      </c>
      <c r="G151" s="206" t="s">
        <v>226</v>
      </c>
      <c r="H151" s="207">
        <v>17.399999999999999</v>
      </c>
      <c r="I151" s="208"/>
      <c r="J151" s="207">
        <f>ROUND(I151*H151,2)</f>
        <v>0</v>
      </c>
      <c r="K151" s="205" t="s">
        <v>141</v>
      </c>
      <c r="L151" s="43"/>
      <c r="M151" s="209" t="s">
        <v>19</v>
      </c>
      <c r="N151" s="210" t="s">
        <v>43</v>
      </c>
      <c r="O151" s="83"/>
      <c r="P151" s="211">
        <f>O151*H151</f>
        <v>0</v>
      </c>
      <c r="Q151" s="211">
        <v>0</v>
      </c>
      <c r="R151" s="211">
        <f>Q151*H151</f>
        <v>0</v>
      </c>
      <c r="S151" s="211">
        <v>0.00175</v>
      </c>
      <c r="T151" s="212">
        <f>S151*H151</f>
        <v>0.030449999999999998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3" t="s">
        <v>206</v>
      </c>
      <c r="AT151" s="213" t="s">
        <v>137</v>
      </c>
      <c r="AU151" s="213" t="s">
        <v>82</v>
      </c>
      <c r="AY151" s="16" t="s">
        <v>134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80</v>
      </c>
      <c r="BK151" s="214">
        <f>ROUND(I151*H151,2)</f>
        <v>0</v>
      </c>
      <c r="BL151" s="16" t="s">
        <v>206</v>
      </c>
      <c r="BM151" s="213" t="s">
        <v>414</v>
      </c>
    </row>
    <row r="152" s="13" customFormat="1">
      <c r="A152" s="13"/>
      <c r="B152" s="215"/>
      <c r="C152" s="216"/>
      <c r="D152" s="217" t="s">
        <v>144</v>
      </c>
      <c r="E152" s="218" t="s">
        <v>19</v>
      </c>
      <c r="F152" s="219" t="s">
        <v>415</v>
      </c>
      <c r="G152" s="216"/>
      <c r="H152" s="220">
        <v>17.399999999999999</v>
      </c>
      <c r="I152" s="221"/>
      <c r="J152" s="216"/>
      <c r="K152" s="216"/>
      <c r="L152" s="222"/>
      <c r="M152" s="223"/>
      <c r="N152" s="224"/>
      <c r="O152" s="224"/>
      <c r="P152" s="224"/>
      <c r="Q152" s="224"/>
      <c r="R152" s="224"/>
      <c r="S152" s="224"/>
      <c r="T152" s="22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6" t="s">
        <v>144</v>
      </c>
      <c r="AU152" s="226" t="s">
        <v>82</v>
      </c>
      <c r="AV152" s="13" t="s">
        <v>82</v>
      </c>
      <c r="AW152" s="13" t="s">
        <v>33</v>
      </c>
      <c r="AX152" s="13" t="s">
        <v>80</v>
      </c>
      <c r="AY152" s="226" t="s">
        <v>134</v>
      </c>
    </row>
    <row r="153" s="2" customFormat="1" ht="16.5" customHeight="1">
      <c r="A153" s="37"/>
      <c r="B153" s="38"/>
      <c r="C153" s="203" t="s">
        <v>287</v>
      </c>
      <c r="D153" s="203" t="s">
        <v>137</v>
      </c>
      <c r="E153" s="204" t="s">
        <v>267</v>
      </c>
      <c r="F153" s="205" t="s">
        <v>268</v>
      </c>
      <c r="G153" s="206" t="s">
        <v>226</v>
      </c>
      <c r="H153" s="207">
        <v>28.800000000000001</v>
      </c>
      <c r="I153" s="208"/>
      <c r="J153" s="207">
        <f>ROUND(I153*H153,2)</f>
        <v>0</v>
      </c>
      <c r="K153" s="205" t="s">
        <v>141</v>
      </c>
      <c r="L153" s="43"/>
      <c r="M153" s="209" t="s">
        <v>19</v>
      </c>
      <c r="N153" s="210" t="s">
        <v>43</v>
      </c>
      <c r="O153" s="83"/>
      <c r="P153" s="211">
        <f>O153*H153</f>
        <v>0</v>
      </c>
      <c r="Q153" s="211">
        <v>0</v>
      </c>
      <c r="R153" s="211">
        <f>Q153*H153</f>
        <v>0</v>
      </c>
      <c r="S153" s="211">
        <v>0.0025999999999999999</v>
      </c>
      <c r="T153" s="212">
        <f>S153*H153</f>
        <v>0.074880000000000002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3" t="s">
        <v>206</v>
      </c>
      <c r="AT153" s="213" t="s">
        <v>137</v>
      </c>
      <c r="AU153" s="213" t="s">
        <v>82</v>
      </c>
      <c r="AY153" s="16" t="s">
        <v>134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80</v>
      </c>
      <c r="BK153" s="214">
        <f>ROUND(I153*H153,2)</f>
        <v>0</v>
      </c>
      <c r="BL153" s="16" t="s">
        <v>206</v>
      </c>
      <c r="BM153" s="213" t="s">
        <v>416</v>
      </c>
    </row>
    <row r="154" s="2" customFormat="1" ht="16.5" customHeight="1">
      <c r="A154" s="37"/>
      <c r="B154" s="38"/>
      <c r="C154" s="203" t="s">
        <v>291</v>
      </c>
      <c r="D154" s="203" t="s">
        <v>137</v>
      </c>
      <c r="E154" s="204" t="s">
        <v>271</v>
      </c>
      <c r="F154" s="205" t="s">
        <v>272</v>
      </c>
      <c r="G154" s="206" t="s">
        <v>226</v>
      </c>
      <c r="H154" s="207">
        <v>13.4</v>
      </c>
      <c r="I154" s="208"/>
      <c r="J154" s="207">
        <f>ROUND(I154*H154,2)</f>
        <v>0</v>
      </c>
      <c r="K154" s="205" t="s">
        <v>141</v>
      </c>
      <c r="L154" s="43"/>
      <c r="M154" s="209" t="s">
        <v>19</v>
      </c>
      <c r="N154" s="210" t="s">
        <v>43</v>
      </c>
      <c r="O154" s="83"/>
      <c r="P154" s="211">
        <f>O154*H154</f>
        <v>0</v>
      </c>
      <c r="Q154" s="211">
        <v>0</v>
      </c>
      <c r="R154" s="211">
        <f>Q154*H154</f>
        <v>0</v>
      </c>
      <c r="S154" s="211">
        <v>0.0039399999999999999</v>
      </c>
      <c r="T154" s="212">
        <f>S154*H154</f>
        <v>0.052796000000000003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3" t="s">
        <v>206</v>
      </c>
      <c r="AT154" s="213" t="s">
        <v>137</v>
      </c>
      <c r="AU154" s="213" t="s">
        <v>82</v>
      </c>
      <c r="AY154" s="16" t="s">
        <v>134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80</v>
      </c>
      <c r="BK154" s="214">
        <f>ROUND(I154*H154,2)</f>
        <v>0</v>
      </c>
      <c r="BL154" s="16" t="s">
        <v>206</v>
      </c>
      <c r="BM154" s="213" t="s">
        <v>417</v>
      </c>
    </row>
    <row r="155" s="13" customFormat="1">
      <c r="A155" s="13"/>
      <c r="B155" s="215"/>
      <c r="C155" s="216"/>
      <c r="D155" s="217" t="s">
        <v>144</v>
      </c>
      <c r="E155" s="218" t="s">
        <v>19</v>
      </c>
      <c r="F155" s="219" t="s">
        <v>418</v>
      </c>
      <c r="G155" s="216"/>
      <c r="H155" s="220">
        <v>13.4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6" t="s">
        <v>144</v>
      </c>
      <c r="AU155" s="226" t="s">
        <v>82</v>
      </c>
      <c r="AV155" s="13" t="s">
        <v>82</v>
      </c>
      <c r="AW155" s="13" t="s">
        <v>33</v>
      </c>
      <c r="AX155" s="13" t="s">
        <v>80</v>
      </c>
      <c r="AY155" s="226" t="s">
        <v>134</v>
      </c>
    </row>
    <row r="156" s="2" customFormat="1" ht="16.5" customHeight="1">
      <c r="A156" s="37"/>
      <c r="B156" s="38"/>
      <c r="C156" s="203" t="s">
        <v>219</v>
      </c>
      <c r="D156" s="203" t="s">
        <v>137</v>
      </c>
      <c r="E156" s="204" t="s">
        <v>275</v>
      </c>
      <c r="F156" s="205" t="s">
        <v>276</v>
      </c>
      <c r="G156" s="206" t="s">
        <v>226</v>
      </c>
      <c r="H156" s="207">
        <v>28.800000000000001</v>
      </c>
      <c r="I156" s="208"/>
      <c r="J156" s="207">
        <f>ROUND(I156*H156,2)</f>
        <v>0</v>
      </c>
      <c r="K156" s="205" t="s">
        <v>141</v>
      </c>
      <c r="L156" s="43"/>
      <c r="M156" s="209" t="s">
        <v>19</v>
      </c>
      <c r="N156" s="210" t="s">
        <v>43</v>
      </c>
      <c r="O156" s="83"/>
      <c r="P156" s="211">
        <f>O156*H156</f>
        <v>0</v>
      </c>
      <c r="Q156" s="211">
        <v>0.00182</v>
      </c>
      <c r="R156" s="211">
        <f>Q156*H156</f>
        <v>0.052416000000000004</v>
      </c>
      <c r="S156" s="211">
        <v>0</v>
      </c>
      <c r="T156" s="21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3" t="s">
        <v>206</v>
      </c>
      <c r="AT156" s="213" t="s">
        <v>137</v>
      </c>
      <c r="AU156" s="213" t="s">
        <v>82</v>
      </c>
      <c r="AY156" s="16" t="s">
        <v>134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80</v>
      </c>
      <c r="BK156" s="214">
        <f>ROUND(I156*H156,2)</f>
        <v>0</v>
      </c>
      <c r="BL156" s="16" t="s">
        <v>206</v>
      </c>
      <c r="BM156" s="213" t="s">
        <v>419</v>
      </c>
    </row>
    <row r="157" s="13" customFormat="1">
      <c r="A157" s="13"/>
      <c r="B157" s="215"/>
      <c r="C157" s="216"/>
      <c r="D157" s="217" t="s">
        <v>144</v>
      </c>
      <c r="E157" s="218" t="s">
        <v>19</v>
      </c>
      <c r="F157" s="219" t="s">
        <v>420</v>
      </c>
      <c r="G157" s="216"/>
      <c r="H157" s="220">
        <v>28.800000000000001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6" t="s">
        <v>144</v>
      </c>
      <c r="AU157" s="226" t="s">
        <v>82</v>
      </c>
      <c r="AV157" s="13" t="s">
        <v>82</v>
      </c>
      <c r="AW157" s="13" t="s">
        <v>33</v>
      </c>
      <c r="AX157" s="13" t="s">
        <v>80</v>
      </c>
      <c r="AY157" s="226" t="s">
        <v>134</v>
      </c>
    </row>
    <row r="158" s="2" customFormat="1">
      <c r="A158" s="37"/>
      <c r="B158" s="38"/>
      <c r="C158" s="203" t="s">
        <v>298</v>
      </c>
      <c r="D158" s="203" t="s">
        <v>137</v>
      </c>
      <c r="E158" s="204" t="s">
        <v>280</v>
      </c>
      <c r="F158" s="205" t="s">
        <v>281</v>
      </c>
      <c r="G158" s="206" t="s">
        <v>140</v>
      </c>
      <c r="H158" s="207">
        <v>226</v>
      </c>
      <c r="I158" s="208"/>
      <c r="J158" s="207">
        <f>ROUND(I158*H158,2)</f>
        <v>0</v>
      </c>
      <c r="K158" s="205" t="s">
        <v>141</v>
      </c>
      <c r="L158" s="43"/>
      <c r="M158" s="209" t="s">
        <v>19</v>
      </c>
      <c r="N158" s="210" t="s">
        <v>43</v>
      </c>
      <c r="O158" s="83"/>
      <c r="P158" s="211">
        <f>O158*H158</f>
        <v>0</v>
      </c>
      <c r="Q158" s="211">
        <v>0.0066</v>
      </c>
      <c r="R158" s="211">
        <f>Q158*H158</f>
        <v>1.4916</v>
      </c>
      <c r="S158" s="211">
        <v>0</v>
      </c>
      <c r="T158" s="21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3" t="s">
        <v>206</v>
      </c>
      <c r="AT158" s="213" t="s">
        <v>137</v>
      </c>
      <c r="AU158" s="213" t="s">
        <v>82</v>
      </c>
      <c r="AY158" s="16" t="s">
        <v>134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80</v>
      </c>
      <c r="BK158" s="214">
        <f>ROUND(I158*H158,2)</f>
        <v>0</v>
      </c>
      <c r="BL158" s="16" t="s">
        <v>206</v>
      </c>
      <c r="BM158" s="213" t="s">
        <v>421</v>
      </c>
    </row>
    <row r="159" s="2" customFormat="1" ht="33" customHeight="1">
      <c r="A159" s="37"/>
      <c r="B159" s="38"/>
      <c r="C159" s="203" t="s">
        <v>303</v>
      </c>
      <c r="D159" s="203" t="s">
        <v>137</v>
      </c>
      <c r="E159" s="204" t="s">
        <v>422</v>
      </c>
      <c r="F159" s="205" t="s">
        <v>423</v>
      </c>
      <c r="G159" s="206" t="s">
        <v>226</v>
      </c>
      <c r="H159" s="207">
        <v>14.4</v>
      </c>
      <c r="I159" s="208"/>
      <c r="J159" s="207">
        <f>ROUND(I159*H159,2)</f>
        <v>0</v>
      </c>
      <c r="K159" s="205" t="s">
        <v>141</v>
      </c>
      <c r="L159" s="43"/>
      <c r="M159" s="209" t="s">
        <v>19</v>
      </c>
      <c r="N159" s="210" t="s">
        <v>43</v>
      </c>
      <c r="O159" s="83"/>
      <c r="P159" s="211">
        <f>O159*H159</f>
        <v>0</v>
      </c>
      <c r="Q159" s="211">
        <v>0.0066</v>
      </c>
      <c r="R159" s="211">
        <f>Q159*H159</f>
        <v>0.095039999999999999</v>
      </c>
      <c r="S159" s="211">
        <v>0</v>
      </c>
      <c r="T159" s="21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3" t="s">
        <v>206</v>
      </c>
      <c r="AT159" s="213" t="s">
        <v>137</v>
      </c>
      <c r="AU159" s="213" t="s">
        <v>82</v>
      </c>
      <c r="AY159" s="16" t="s">
        <v>134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80</v>
      </c>
      <c r="BK159" s="214">
        <f>ROUND(I159*H159,2)</f>
        <v>0</v>
      </c>
      <c r="BL159" s="16" t="s">
        <v>206</v>
      </c>
      <c r="BM159" s="213" t="s">
        <v>424</v>
      </c>
    </row>
    <row r="160" s="2" customFormat="1" ht="21.75" customHeight="1">
      <c r="A160" s="37"/>
      <c r="B160" s="38"/>
      <c r="C160" s="203" t="s">
        <v>307</v>
      </c>
      <c r="D160" s="203" t="s">
        <v>137</v>
      </c>
      <c r="E160" s="204" t="s">
        <v>425</v>
      </c>
      <c r="F160" s="205" t="s">
        <v>426</v>
      </c>
      <c r="G160" s="206" t="s">
        <v>226</v>
      </c>
      <c r="H160" s="207">
        <v>31.199999999999999</v>
      </c>
      <c r="I160" s="208"/>
      <c r="J160" s="207">
        <f>ROUND(I160*H160,2)</f>
        <v>0</v>
      </c>
      <c r="K160" s="205" t="s">
        <v>141</v>
      </c>
      <c r="L160" s="43"/>
      <c r="M160" s="209" t="s">
        <v>19</v>
      </c>
      <c r="N160" s="210" t="s">
        <v>43</v>
      </c>
      <c r="O160" s="83"/>
      <c r="P160" s="211">
        <f>O160*H160</f>
        <v>0</v>
      </c>
      <c r="Q160" s="211">
        <v>0.0028700000000000002</v>
      </c>
      <c r="R160" s="211">
        <f>Q160*H160</f>
        <v>0.089543999999999999</v>
      </c>
      <c r="S160" s="211">
        <v>0</v>
      </c>
      <c r="T160" s="21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3" t="s">
        <v>206</v>
      </c>
      <c r="AT160" s="213" t="s">
        <v>137</v>
      </c>
      <c r="AU160" s="213" t="s">
        <v>82</v>
      </c>
      <c r="AY160" s="16" t="s">
        <v>134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80</v>
      </c>
      <c r="BK160" s="214">
        <f>ROUND(I160*H160,2)</f>
        <v>0</v>
      </c>
      <c r="BL160" s="16" t="s">
        <v>206</v>
      </c>
      <c r="BM160" s="213" t="s">
        <v>427</v>
      </c>
    </row>
    <row r="161" s="13" customFormat="1">
      <c r="A161" s="13"/>
      <c r="B161" s="215"/>
      <c r="C161" s="216"/>
      <c r="D161" s="217" t="s">
        <v>144</v>
      </c>
      <c r="E161" s="218" t="s">
        <v>19</v>
      </c>
      <c r="F161" s="219" t="s">
        <v>412</v>
      </c>
      <c r="G161" s="216"/>
      <c r="H161" s="220">
        <v>31.199999999999999</v>
      </c>
      <c r="I161" s="221"/>
      <c r="J161" s="216"/>
      <c r="K161" s="216"/>
      <c r="L161" s="222"/>
      <c r="M161" s="223"/>
      <c r="N161" s="224"/>
      <c r="O161" s="224"/>
      <c r="P161" s="224"/>
      <c r="Q161" s="224"/>
      <c r="R161" s="224"/>
      <c r="S161" s="224"/>
      <c r="T161" s="22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6" t="s">
        <v>144</v>
      </c>
      <c r="AU161" s="226" t="s">
        <v>82</v>
      </c>
      <c r="AV161" s="13" t="s">
        <v>82</v>
      </c>
      <c r="AW161" s="13" t="s">
        <v>33</v>
      </c>
      <c r="AX161" s="13" t="s">
        <v>80</v>
      </c>
      <c r="AY161" s="226" t="s">
        <v>134</v>
      </c>
    </row>
    <row r="162" s="2" customFormat="1">
      <c r="A162" s="37"/>
      <c r="B162" s="38"/>
      <c r="C162" s="203" t="s">
        <v>313</v>
      </c>
      <c r="D162" s="203" t="s">
        <v>137</v>
      </c>
      <c r="E162" s="204" t="s">
        <v>284</v>
      </c>
      <c r="F162" s="205" t="s">
        <v>285</v>
      </c>
      <c r="G162" s="206" t="s">
        <v>226</v>
      </c>
      <c r="H162" s="207">
        <v>28.800000000000001</v>
      </c>
      <c r="I162" s="208"/>
      <c r="J162" s="207">
        <f>ROUND(I162*H162,2)</f>
        <v>0</v>
      </c>
      <c r="K162" s="205" t="s">
        <v>141</v>
      </c>
      <c r="L162" s="43"/>
      <c r="M162" s="209" t="s">
        <v>19</v>
      </c>
      <c r="N162" s="210" t="s">
        <v>43</v>
      </c>
      <c r="O162" s="83"/>
      <c r="P162" s="211">
        <f>O162*H162</f>
        <v>0</v>
      </c>
      <c r="Q162" s="211">
        <v>0.0022799999999999999</v>
      </c>
      <c r="R162" s="211">
        <f>Q162*H162</f>
        <v>0.065664</v>
      </c>
      <c r="S162" s="211">
        <v>0</v>
      </c>
      <c r="T162" s="21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3" t="s">
        <v>206</v>
      </c>
      <c r="AT162" s="213" t="s">
        <v>137</v>
      </c>
      <c r="AU162" s="213" t="s">
        <v>82</v>
      </c>
      <c r="AY162" s="16" t="s">
        <v>134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80</v>
      </c>
      <c r="BK162" s="214">
        <f>ROUND(I162*H162,2)</f>
        <v>0</v>
      </c>
      <c r="BL162" s="16" t="s">
        <v>206</v>
      </c>
      <c r="BM162" s="213" t="s">
        <v>428</v>
      </c>
    </row>
    <row r="163" s="2" customFormat="1" ht="21.75" customHeight="1">
      <c r="A163" s="37"/>
      <c r="B163" s="38"/>
      <c r="C163" s="203" t="s">
        <v>317</v>
      </c>
      <c r="D163" s="203" t="s">
        <v>137</v>
      </c>
      <c r="E163" s="204" t="s">
        <v>295</v>
      </c>
      <c r="F163" s="205" t="s">
        <v>296</v>
      </c>
      <c r="G163" s="206" t="s">
        <v>226</v>
      </c>
      <c r="H163" s="207">
        <v>28.800000000000001</v>
      </c>
      <c r="I163" s="208"/>
      <c r="J163" s="207">
        <f>ROUND(I163*H163,2)</f>
        <v>0</v>
      </c>
      <c r="K163" s="205" t="s">
        <v>141</v>
      </c>
      <c r="L163" s="43"/>
      <c r="M163" s="209" t="s">
        <v>19</v>
      </c>
      <c r="N163" s="210" t="s">
        <v>43</v>
      </c>
      <c r="O163" s="83"/>
      <c r="P163" s="211">
        <f>O163*H163</f>
        <v>0</v>
      </c>
      <c r="Q163" s="211">
        <v>0.0016900000000000001</v>
      </c>
      <c r="R163" s="211">
        <f>Q163*H163</f>
        <v>0.048672000000000007</v>
      </c>
      <c r="S163" s="211">
        <v>0</v>
      </c>
      <c r="T163" s="21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3" t="s">
        <v>206</v>
      </c>
      <c r="AT163" s="213" t="s">
        <v>137</v>
      </c>
      <c r="AU163" s="213" t="s">
        <v>82</v>
      </c>
      <c r="AY163" s="16" t="s">
        <v>134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80</v>
      </c>
      <c r="BK163" s="214">
        <f>ROUND(I163*H163,2)</f>
        <v>0</v>
      </c>
      <c r="BL163" s="16" t="s">
        <v>206</v>
      </c>
      <c r="BM163" s="213" t="s">
        <v>429</v>
      </c>
    </row>
    <row r="164" s="2" customFormat="1">
      <c r="A164" s="37"/>
      <c r="B164" s="38"/>
      <c r="C164" s="203" t="s">
        <v>322</v>
      </c>
      <c r="D164" s="203" t="s">
        <v>137</v>
      </c>
      <c r="E164" s="204" t="s">
        <v>299</v>
      </c>
      <c r="F164" s="205" t="s">
        <v>300</v>
      </c>
      <c r="G164" s="206" t="s">
        <v>301</v>
      </c>
      <c r="H164" s="207">
        <v>4</v>
      </c>
      <c r="I164" s="208"/>
      <c r="J164" s="207">
        <f>ROUND(I164*H164,2)</f>
        <v>0</v>
      </c>
      <c r="K164" s="205" t="s">
        <v>141</v>
      </c>
      <c r="L164" s="43"/>
      <c r="M164" s="209" t="s">
        <v>19</v>
      </c>
      <c r="N164" s="210" t="s">
        <v>43</v>
      </c>
      <c r="O164" s="83"/>
      <c r="P164" s="211">
        <f>O164*H164</f>
        <v>0</v>
      </c>
      <c r="Q164" s="211">
        <v>0.00036000000000000002</v>
      </c>
      <c r="R164" s="211">
        <f>Q164*H164</f>
        <v>0.0014400000000000001</v>
      </c>
      <c r="S164" s="211">
        <v>0</v>
      </c>
      <c r="T164" s="21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3" t="s">
        <v>206</v>
      </c>
      <c r="AT164" s="213" t="s">
        <v>137</v>
      </c>
      <c r="AU164" s="213" t="s">
        <v>82</v>
      </c>
      <c r="AY164" s="16" t="s">
        <v>134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80</v>
      </c>
      <c r="BK164" s="214">
        <f>ROUND(I164*H164,2)</f>
        <v>0</v>
      </c>
      <c r="BL164" s="16" t="s">
        <v>206</v>
      </c>
      <c r="BM164" s="213" t="s">
        <v>430</v>
      </c>
    </row>
    <row r="165" s="2" customFormat="1">
      <c r="A165" s="37"/>
      <c r="B165" s="38"/>
      <c r="C165" s="203" t="s">
        <v>431</v>
      </c>
      <c r="D165" s="203" t="s">
        <v>137</v>
      </c>
      <c r="E165" s="204" t="s">
        <v>304</v>
      </c>
      <c r="F165" s="205" t="s">
        <v>305</v>
      </c>
      <c r="G165" s="206" t="s">
        <v>226</v>
      </c>
      <c r="H165" s="207">
        <v>13.4</v>
      </c>
      <c r="I165" s="208"/>
      <c r="J165" s="207">
        <f>ROUND(I165*H165,2)</f>
        <v>0</v>
      </c>
      <c r="K165" s="205" t="s">
        <v>141</v>
      </c>
      <c r="L165" s="43"/>
      <c r="M165" s="209" t="s">
        <v>19</v>
      </c>
      <c r="N165" s="210" t="s">
        <v>43</v>
      </c>
      <c r="O165" s="83"/>
      <c r="P165" s="211">
        <f>O165*H165</f>
        <v>0</v>
      </c>
      <c r="Q165" s="211">
        <v>0.0021700000000000001</v>
      </c>
      <c r="R165" s="211">
        <f>Q165*H165</f>
        <v>0.029078000000000003</v>
      </c>
      <c r="S165" s="211">
        <v>0</v>
      </c>
      <c r="T165" s="21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3" t="s">
        <v>206</v>
      </c>
      <c r="AT165" s="213" t="s">
        <v>137</v>
      </c>
      <c r="AU165" s="213" t="s">
        <v>82</v>
      </c>
      <c r="AY165" s="16" t="s">
        <v>134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80</v>
      </c>
      <c r="BK165" s="214">
        <f>ROUND(I165*H165,2)</f>
        <v>0</v>
      </c>
      <c r="BL165" s="16" t="s">
        <v>206</v>
      </c>
      <c r="BM165" s="213" t="s">
        <v>432</v>
      </c>
    </row>
    <row r="166" s="2" customFormat="1">
      <c r="A166" s="37"/>
      <c r="B166" s="38"/>
      <c r="C166" s="203" t="s">
        <v>433</v>
      </c>
      <c r="D166" s="203" t="s">
        <v>137</v>
      </c>
      <c r="E166" s="204" t="s">
        <v>308</v>
      </c>
      <c r="F166" s="205" t="s">
        <v>309</v>
      </c>
      <c r="G166" s="206" t="s">
        <v>179</v>
      </c>
      <c r="H166" s="207">
        <v>1.8700000000000001</v>
      </c>
      <c r="I166" s="208"/>
      <c r="J166" s="207">
        <f>ROUND(I166*H166,2)</f>
        <v>0</v>
      </c>
      <c r="K166" s="205" t="s">
        <v>141</v>
      </c>
      <c r="L166" s="43"/>
      <c r="M166" s="209" t="s">
        <v>19</v>
      </c>
      <c r="N166" s="210" t="s">
        <v>43</v>
      </c>
      <c r="O166" s="83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3" t="s">
        <v>206</v>
      </c>
      <c r="AT166" s="213" t="s">
        <v>137</v>
      </c>
      <c r="AU166" s="213" t="s">
        <v>82</v>
      </c>
      <c r="AY166" s="16" t="s">
        <v>134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80</v>
      </c>
      <c r="BK166" s="214">
        <f>ROUND(I166*H166,2)</f>
        <v>0</v>
      </c>
      <c r="BL166" s="16" t="s">
        <v>206</v>
      </c>
      <c r="BM166" s="213" t="s">
        <v>434</v>
      </c>
    </row>
    <row r="167" s="12" customFormat="1" ht="22.8" customHeight="1">
      <c r="A167" s="12"/>
      <c r="B167" s="187"/>
      <c r="C167" s="188"/>
      <c r="D167" s="189" t="s">
        <v>71</v>
      </c>
      <c r="E167" s="201" t="s">
        <v>311</v>
      </c>
      <c r="F167" s="201" t="s">
        <v>312</v>
      </c>
      <c r="G167" s="188"/>
      <c r="H167" s="188"/>
      <c r="I167" s="191"/>
      <c r="J167" s="202">
        <f>BK167</f>
        <v>0</v>
      </c>
      <c r="K167" s="188"/>
      <c r="L167" s="193"/>
      <c r="M167" s="194"/>
      <c r="N167" s="195"/>
      <c r="O167" s="195"/>
      <c r="P167" s="196">
        <f>SUM(P168:P176)</f>
        <v>0</v>
      </c>
      <c r="Q167" s="195"/>
      <c r="R167" s="196">
        <f>SUM(R168:R176)</f>
        <v>0.051272799999999993</v>
      </c>
      <c r="S167" s="195"/>
      <c r="T167" s="197">
        <f>SUM(T168:T176)</f>
        <v>3.5805744000000002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8" t="s">
        <v>82</v>
      </c>
      <c r="AT167" s="199" t="s">
        <v>71</v>
      </c>
      <c r="AU167" s="199" t="s">
        <v>80</v>
      </c>
      <c r="AY167" s="198" t="s">
        <v>134</v>
      </c>
      <c r="BK167" s="200">
        <f>SUM(BK168:BK176)</f>
        <v>0</v>
      </c>
    </row>
    <row r="168" s="2" customFormat="1" ht="16.5" customHeight="1">
      <c r="A168" s="37"/>
      <c r="B168" s="38"/>
      <c r="C168" s="203" t="s">
        <v>435</v>
      </c>
      <c r="D168" s="203" t="s">
        <v>137</v>
      </c>
      <c r="E168" s="204" t="s">
        <v>436</v>
      </c>
      <c r="F168" s="205" t="s">
        <v>437</v>
      </c>
      <c r="G168" s="206" t="s">
        <v>140</v>
      </c>
      <c r="H168" s="207">
        <v>226.08000000000001</v>
      </c>
      <c r="I168" s="208"/>
      <c r="J168" s="207">
        <f>ROUND(I168*H168,2)</f>
        <v>0</v>
      </c>
      <c r="K168" s="205" t="s">
        <v>141</v>
      </c>
      <c r="L168" s="43"/>
      <c r="M168" s="209" t="s">
        <v>19</v>
      </c>
      <c r="N168" s="210" t="s">
        <v>43</v>
      </c>
      <c r="O168" s="83"/>
      <c r="P168" s="211">
        <f>O168*H168</f>
        <v>0</v>
      </c>
      <c r="Q168" s="211">
        <v>0</v>
      </c>
      <c r="R168" s="211">
        <f>Q168*H168</f>
        <v>0</v>
      </c>
      <c r="S168" s="211">
        <v>0.01533</v>
      </c>
      <c r="T168" s="212">
        <f>S168*H168</f>
        <v>3.4658064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3" t="s">
        <v>206</v>
      </c>
      <c r="AT168" s="213" t="s">
        <v>137</v>
      </c>
      <c r="AU168" s="213" t="s">
        <v>82</v>
      </c>
      <c r="AY168" s="16" t="s">
        <v>134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80</v>
      </c>
      <c r="BK168" s="214">
        <f>ROUND(I168*H168,2)</f>
        <v>0</v>
      </c>
      <c r="BL168" s="16" t="s">
        <v>206</v>
      </c>
      <c r="BM168" s="213" t="s">
        <v>438</v>
      </c>
    </row>
    <row r="169" s="2" customFormat="1" ht="16.5" customHeight="1">
      <c r="A169" s="37"/>
      <c r="B169" s="38"/>
      <c r="C169" s="203" t="s">
        <v>439</v>
      </c>
      <c r="D169" s="203" t="s">
        <v>137</v>
      </c>
      <c r="E169" s="204" t="s">
        <v>440</v>
      </c>
      <c r="F169" s="205" t="s">
        <v>441</v>
      </c>
      <c r="G169" s="206" t="s">
        <v>226</v>
      </c>
      <c r="H169" s="207">
        <v>14.4</v>
      </c>
      <c r="I169" s="208"/>
      <c r="J169" s="207">
        <f>ROUND(I169*H169,2)</f>
        <v>0</v>
      </c>
      <c r="K169" s="205" t="s">
        <v>141</v>
      </c>
      <c r="L169" s="43"/>
      <c r="M169" s="209" t="s">
        <v>19</v>
      </c>
      <c r="N169" s="210" t="s">
        <v>43</v>
      </c>
      <c r="O169" s="83"/>
      <c r="P169" s="211">
        <f>O169*H169</f>
        <v>0</v>
      </c>
      <c r="Q169" s="211">
        <v>0</v>
      </c>
      <c r="R169" s="211">
        <f>Q169*H169</f>
        <v>0</v>
      </c>
      <c r="S169" s="211">
        <v>0.0079699999999999997</v>
      </c>
      <c r="T169" s="212">
        <f>S169*H169</f>
        <v>0.114768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3" t="s">
        <v>206</v>
      </c>
      <c r="AT169" s="213" t="s">
        <v>137</v>
      </c>
      <c r="AU169" s="213" t="s">
        <v>82</v>
      </c>
      <c r="AY169" s="16" t="s">
        <v>134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80</v>
      </c>
      <c r="BK169" s="214">
        <f>ROUND(I169*H169,2)</f>
        <v>0</v>
      </c>
      <c r="BL169" s="16" t="s">
        <v>206</v>
      </c>
      <c r="BM169" s="213" t="s">
        <v>442</v>
      </c>
    </row>
    <row r="170" s="2" customFormat="1">
      <c r="A170" s="37"/>
      <c r="B170" s="38"/>
      <c r="C170" s="203" t="s">
        <v>443</v>
      </c>
      <c r="D170" s="203" t="s">
        <v>137</v>
      </c>
      <c r="E170" s="204" t="s">
        <v>314</v>
      </c>
      <c r="F170" s="205" t="s">
        <v>315</v>
      </c>
      <c r="G170" s="206" t="s">
        <v>140</v>
      </c>
      <c r="H170" s="207">
        <v>226</v>
      </c>
      <c r="I170" s="208"/>
      <c r="J170" s="207">
        <f>ROUND(I170*H170,2)</f>
        <v>0</v>
      </c>
      <c r="K170" s="205" t="s">
        <v>141</v>
      </c>
      <c r="L170" s="43"/>
      <c r="M170" s="209" t="s">
        <v>19</v>
      </c>
      <c r="N170" s="210" t="s">
        <v>43</v>
      </c>
      <c r="O170" s="83"/>
      <c r="P170" s="211">
        <f>O170*H170</f>
        <v>0</v>
      </c>
      <c r="Q170" s="211">
        <v>1.0000000000000001E-05</v>
      </c>
      <c r="R170" s="211">
        <f>Q170*H170</f>
        <v>0.0022600000000000003</v>
      </c>
      <c r="S170" s="211">
        <v>0</v>
      </c>
      <c r="T170" s="21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3" t="s">
        <v>206</v>
      </c>
      <c r="AT170" s="213" t="s">
        <v>137</v>
      </c>
      <c r="AU170" s="213" t="s">
        <v>82</v>
      </c>
      <c r="AY170" s="16" t="s">
        <v>134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80</v>
      </c>
      <c r="BK170" s="214">
        <f>ROUND(I170*H170,2)</f>
        <v>0</v>
      </c>
      <c r="BL170" s="16" t="s">
        <v>206</v>
      </c>
      <c r="BM170" s="213" t="s">
        <v>444</v>
      </c>
    </row>
    <row r="171" s="2" customFormat="1" ht="21.75" customHeight="1">
      <c r="A171" s="37"/>
      <c r="B171" s="38"/>
      <c r="C171" s="227" t="s">
        <v>445</v>
      </c>
      <c r="D171" s="227" t="s">
        <v>215</v>
      </c>
      <c r="E171" s="228" t="s">
        <v>318</v>
      </c>
      <c r="F171" s="229" t="s">
        <v>319</v>
      </c>
      <c r="G171" s="230" t="s">
        <v>140</v>
      </c>
      <c r="H171" s="231">
        <v>259.89999999999998</v>
      </c>
      <c r="I171" s="232"/>
      <c r="J171" s="231">
        <f>ROUND(I171*H171,2)</f>
        <v>0</v>
      </c>
      <c r="K171" s="229" t="s">
        <v>141</v>
      </c>
      <c r="L171" s="233"/>
      <c r="M171" s="234" t="s">
        <v>19</v>
      </c>
      <c r="N171" s="235" t="s">
        <v>43</v>
      </c>
      <c r="O171" s="83"/>
      <c r="P171" s="211">
        <f>O171*H171</f>
        <v>0</v>
      </c>
      <c r="Q171" s="211">
        <v>0.00018000000000000001</v>
      </c>
      <c r="R171" s="211">
        <f>Q171*H171</f>
        <v>0.046781999999999997</v>
      </c>
      <c r="S171" s="211">
        <v>0</v>
      </c>
      <c r="T171" s="21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3" t="s">
        <v>219</v>
      </c>
      <c r="AT171" s="213" t="s">
        <v>215</v>
      </c>
      <c r="AU171" s="213" t="s">
        <v>82</v>
      </c>
      <c r="AY171" s="16" t="s">
        <v>134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80</v>
      </c>
      <c r="BK171" s="214">
        <f>ROUND(I171*H171,2)</f>
        <v>0</v>
      </c>
      <c r="BL171" s="16" t="s">
        <v>206</v>
      </c>
      <c r="BM171" s="213" t="s">
        <v>446</v>
      </c>
    </row>
    <row r="172" s="13" customFormat="1">
      <c r="A172" s="13"/>
      <c r="B172" s="215"/>
      <c r="C172" s="216"/>
      <c r="D172" s="217" t="s">
        <v>144</v>
      </c>
      <c r="E172" s="216"/>
      <c r="F172" s="219" t="s">
        <v>447</v>
      </c>
      <c r="G172" s="216"/>
      <c r="H172" s="220">
        <v>259.89999999999998</v>
      </c>
      <c r="I172" s="221"/>
      <c r="J172" s="216"/>
      <c r="K172" s="216"/>
      <c r="L172" s="222"/>
      <c r="M172" s="223"/>
      <c r="N172" s="224"/>
      <c r="O172" s="224"/>
      <c r="P172" s="224"/>
      <c r="Q172" s="224"/>
      <c r="R172" s="224"/>
      <c r="S172" s="224"/>
      <c r="T172" s="22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6" t="s">
        <v>144</v>
      </c>
      <c r="AU172" s="226" t="s">
        <v>82</v>
      </c>
      <c r="AV172" s="13" t="s">
        <v>82</v>
      </c>
      <c r="AW172" s="13" t="s">
        <v>4</v>
      </c>
      <c r="AX172" s="13" t="s">
        <v>80</v>
      </c>
      <c r="AY172" s="226" t="s">
        <v>134</v>
      </c>
    </row>
    <row r="173" s="2" customFormat="1" ht="16.5" customHeight="1">
      <c r="A173" s="37"/>
      <c r="B173" s="38"/>
      <c r="C173" s="203" t="s">
        <v>448</v>
      </c>
      <c r="D173" s="203" t="s">
        <v>137</v>
      </c>
      <c r="E173" s="204" t="s">
        <v>449</v>
      </c>
      <c r="F173" s="205" t="s">
        <v>450</v>
      </c>
      <c r="G173" s="206" t="s">
        <v>226</v>
      </c>
      <c r="H173" s="207">
        <v>202.80000000000001</v>
      </c>
      <c r="I173" s="208"/>
      <c r="J173" s="207">
        <f>ROUND(I173*H173,2)</f>
        <v>0</v>
      </c>
      <c r="K173" s="205" t="s">
        <v>141</v>
      </c>
      <c r="L173" s="43"/>
      <c r="M173" s="209" t="s">
        <v>19</v>
      </c>
      <c r="N173" s="210" t="s">
        <v>43</v>
      </c>
      <c r="O173" s="83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3" t="s">
        <v>206</v>
      </c>
      <c r="AT173" s="213" t="s">
        <v>137</v>
      </c>
      <c r="AU173" s="213" t="s">
        <v>82</v>
      </c>
      <c r="AY173" s="16" t="s">
        <v>134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80</v>
      </c>
      <c r="BK173" s="214">
        <f>ROUND(I173*H173,2)</f>
        <v>0</v>
      </c>
      <c r="BL173" s="16" t="s">
        <v>206</v>
      </c>
      <c r="BM173" s="213" t="s">
        <v>451</v>
      </c>
    </row>
    <row r="174" s="2" customFormat="1" ht="16.5" customHeight="1">
      <c r="A174" s="37"/>
      <c r="B174" s="38"/>
      <c r="C174" s="227" t="s">
        <v>452</v>
      </c>
      <c r="D174" s="227" t="s">
        <v>215</v>
      </c>
      <c r="E174" s="228" t="s">
        <v>453</v>
      </c>
      <c r="F174" s="229" t="s">
        <v>454</v>
      </c>
      <c r="G174" s="230" t="s">
        <v>226</v>
      </c>
      <c r="H174" s="231">
        <v>223.08000000000001</v>
      </c>
      <c r="I174" s="232"/>
      <c r="J174" s="231">
        <f>ROUND(I174*H174,2)</f>
        <v>0</v>
      </c>
      <c r="K174" s="229" t="s">
        <v>141</v>
      </c>
      <c r="L174" s="233"/>
      <c r="M174" s="234" t="s">
        <v>19</v>
      </c>
      <c r="N174" s="235" t="s">
        <v>43</v>
      </c>
      <c r="O174" s="83"/>
      <c r="P174" s="211">
        <f>O174*H174</f>
        <v>0</v>
      </c>
      <c r="Q174" s="211">
        <v>1.0000000000000001E-05</v>
      </c>
      <c r="R174" s="211">
        <f>Q174*H174</f>
        <v>0.0022308000000000002</v>
      </c>
      <c r="S174" s="211">
        <v>0</v>
      </c>
      <c r="T174" s="21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3" t="s">
        <v>219</v>
      </c>
      <c r="AT174" s="213" t="s">
        <v>215</v>
      </c>
      <c r="AU174" s="213" t="s">
        <v>82</v>
      </c>
      <c r="AY174" s="16" t="s">
        <v>134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80</v>
      </c>
      <c r="BK174" s="214">
        <f>ROUND(I174*H174,2)</f>
        <v>0</v>
      </c>
      <c r="BL174" s="16" t="s">
        <v>206</v>
      </c>
      <c r="BM174" s="213" t="s">
        <v>455</v>
      </c>
    </row>
    <row r="175" s="13" customFormat="1">
      <c r="A175" s="13"/>
      <c r="B175" s="215"/>
      <c r="C175" s="216"/>
      <c r="D175" s="217" t="s">
        <v>144</v>
      </c>
      <c r="E175" s="216"/>
      <c r="F175" s="219" t="s">
        <v>456</v>
      </c>
      <c r="G175" s="216"/>
      <c r="H175" s="220">
        <v>223.08000000000001</v>
      </c>
      <c r="I175" s="221"/>
      <c r="J175" s="216"/>
      <c r="K175" s="216"/>
      <c r="L175" s="222"/>
      <c r="M175" s="223"/>
      <c r="N175" s="224"/>
      <c r="O175" s="224"/>
      <c r="P175" s="224"/>
      <c r="Q175" s="224"/>
      <c r="R175" s="224"/>
      <c r="S175" s="224"/>
      <c r="T175" s="22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6" t="s">
        <v>144</v>
      </c>
      <c r="AU175" s="226" t="s">
        <v>82</v>
      </c>
      <c r="AV175" s="13" t="s">
        <v>82</v>
      </c>
      <c r="AW175" s="13" t="s">
        <v>4</v>
      </c>
      <c r="AX175" s="13" t="s">
        <v>80</v>
      </c>
      <c r="AY175" s="226" t="s">
        <v>134</v>
      </c>
    </row>
    <row r="176" s="2" customFormat="1">
      <c r="A176" s="37"/>
      <c r="B176" s="38"/>
      <c r="C176" s="203" t="s">
        <v>457</v>
      </c>
      <c r="D176" s="203" t="s">
        <v>137</v>
      </c>
      <c r="E176" s="204" t="s">
        <v>323</v>
      </c>
      <c r="F176" s="205" t="s">
        <v>324</v>
      </c>
      <c r="G176" s="206" t="s">
        <v>179</v>
      </c>
      <c r="H176" s="207">
        <v>0.050000000000000003</v>
      </c>
      <c r="I176" s="208"/>
      <c r="J176" s="207">
        <f>ROUND(I176*H176,2)</f>
        <v>0</v>
      </c>
      <c r="K176" s="205" t="s">
        <v>141</v>
      </c>
      <c r="L176" s="43"/>
      <c r="M176" s="209" t="s">
        <v>19</v>
      </c>
      <c r="N176" s="210" t="s">
        <v>43</v>
      </c>
      <c r="O176" s="83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3" t="s">
        <v>206</v>
      </c>
      <c r="AT176" s="213" t="s">
        <v>137</v>
      </c>
      <c r="AU176" s="213" t="s">
        <v>82</v>
      </c>
      <c r="AY176" s="16" t="s">
        <v>134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80</v>
      </c>
      <c r="BK176" s="214">
        <f>ROUND(I176*H176,2)</f>
        <v>0</v>
      </c>
      <c r="BL176" s="16" t="s">
        <v>206</v>
      </c>
      <c r="BM176" s="213" t="s">
        <v>458</v>
      </c>
    </row>
    <row r="177" s="12" customFormat="1" ht="22.8" customHeight="1">
      <c r="A177" s="12"/>
      <c r="B177" s="187"/>
      <c r="C177" s="188"/>
      <c r="D177" s="189" t="s">
        <v>71</v>
      </c>
      <c r="E177" s="201" t="s">
        <v>459</v>
      </c>
      <c r="F177" s="201" t="s">
        <v>460</v>
      </c>
      <c r="G177" s="188"/>
      <c r="H177" s="188"/>
      <c r="I177" s="191"/>
      <c r="J177" s="202">
        <f>BK177</f>
        <v>0</v>
      </c>
      <c r="K177" s="188"/>
      <c r="L177" s="193"/>
      <c r="M177" s="194"/>
      <c r="N177" s="195"/>
      <c r="O177" s="195"/>
      <c r="P177" s="196">
        <f>SUM(P178:P179)</f>
        <v>0</v>
      </c>
      <c r="Q177" s="195"/>
      <c r="R177" s="196">
        <f>SUM(R178:R179)</f>
        <v>0.0070632000000000004</v>
      </c>
      <c r="S177" s="195"/>
      <c r="T177" s="197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8" t="s">
        <v>82</v>
      </c>
      <c r="AT177" s="199" t="s">
        <v>71</v>
      </c>
      <c r="AU177" s="199" t="s">
        <v>80</v>
      </c>
      <c r="AY177" s="198" t="s">
        <v>134</v>
      </c>
      <c r="BK177" s="200">
        <f>SUM(BK178:BK179)</f>
        <v>0</v>
      </c>
    </row>
    <row r="178" s="2" customFormat="1" ht="16.5" customHeight="1">
      <c r="A178" s="37"/>
      <c r="B178" s="38"/>
      <c r="C178" s="203" t="s">
        <v>461</v>
      </c>
      <c r="D178" s="203" t="s">
        <v>137</v>
      </c>
      <c r="E178" s="204" t="s">
        <v>462</v>
      </c>
      <c r="F178" s="205" t="s">
        <v>463</v>
      </c>
      <c r="G178" s="206" t="s">
        <v>140</v>
      </c>
      <c r="H178" s="207">
        <v>26.16</v>
      </c>
      <c r="I178" s="208"/>
      <c r="J178" s="207">
        <f>ROUND(I178*H178,2)</f>
        <v>0</v>
      </c>
      <c r="K178" s="205" t="s">
        <v>141</v>
      </c>
      <c r="L178" s="43"/>
      <c r="M178" s="209" t="s">
        <v>19</v>
      </c>
      <c r="N178" s="210" t="s">
        <v>43</v>
      </c>
      <c r="O178" s="83"/>
      <c r="P178" s="211">
        <f>O178*H178</f>
        <v>0</v>
      </c>
      <c r="Q178" s="211">
        <v>0.00016000000000000001</v>
      </c>
      <c r="R178" s="211">
        <f>Q178*H178</f>
        <v>0.0041856000000000003</v>
      </c>
      <c r="S178" s="211">
        <v>0</v>
      </c>
      <c r="T178" s="21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3" t="s">
        <v>206</v>
      </c>
      <c r="AT178" s="213" t="s">
        <v>137</v>
      </c>
      <c r="AU178" s="213" t="s">
        <v>82</v>
      </c>
      <c r="AY178" s="16" t="s">
        <v>134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80</v>
      </c>
      <c r="BK178" s="214">
        <f>ROUND(I178*H178,2)</f>
        <v>0</v>
      </c>
      <c r="BL178" s="16" t="s">
        <v>206</v>
      </c>
      <c r="BM178" s="213" t="s">
        <v>464</v>
      </c>
    </row>
    <row r="179" s="2" customFormat="1" ht="16.5" customHeight="1">
      <c r="A179" s="37"/>
      <c r="B179" s="38"/>
      <c r="C179" s="203" t="s">
        <v>465</v>
      </c>
      <c r="D179" s="203" t="s">
        <v>137</v>
      </c>
      <c r="E179" s="204" t="s">
        <v>466</v>
      </c>
      <c r="F179" s="205" t="s">
        <v>467</v>
      </c>
      <c r="G179" s="206" t="s">
        <v>140</v>
      </c>
      <c r="H179" s="207">
        <v>26.16</v>
      </c>
      <c r="I179" s="208"/>
      <c r="J179" s="207">
        <f>ROUND(I179*H179,2)</f>
        <v>0</v>
      </c>
      <c r="K179" s="205" t="s">
        <v>141</v>
      </c>
      <c r="L179" s="43"/>
      <c r="M179" s="240" t="s">
        <v>19</v>
      </c>
      <c r="N179" s="241" t="s">
        <v>43</v>
      </c>
      <c r="O179" s="242"/>
      <c r="P179" s="243">
        <f>O179*H179</f>
        <v>0</v>
      </c>
      <c r="Q179" s="243">
        <v>0.00011</v>
      </c>
      <c r="R179" s="243">
        <f>Q179*H179</f>
        <v>0.0028776000000000001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3" t="s">
        <v>206</v>
      </c>
      <c r="AT179" s="213" t="s">
        <v>137</v>
      </c>
      <c r="AU179" s="213" t="s">
        <v>82</v>
      </c>
      <c r="AY179" s="16" t="s">
        <v>134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80</v>
      </c>
      <c r="BK179" s="214">
        <f>ROUND(I179*H179,2)</f>
        <v>0</v>
      </c>
      <c r="BL179" s="16" t="s">
        <v>206</v>
      </c>
      <c r="BM179" s="213" t="s">
        <v>468</v>
      </c>
    </row>
    <row r="180" s="2" customFormat="1" ht="6.96" customHeight="1">
      <c r="A180" s="37"/>
      <c r="B180" s="58"/>
      <c r="C180" s="59"/>
      <c r="D180" s="59"/>
      <c r="E180" s="59"/>
      <c r="F180" s="59"/>
      <c r="G180" s="59"/>
      <c r="H180" s="59"/>
      <c r="I180" s="59"/>
      <c r="J180" s="59"/>
      <c r="K180" s="59"/>
      <c r="L180" s="43"/>
      <c r="M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</row>
  </sheetData>
  <sheetProtection sheet="1" autoFilter="0" formatColumns="0" formatRows="0" objects="1" scenarios="1" spinCount="100000" saltValue="IVbRJJp1rA9BceJF+sDs1p96gZjE6kMYscI9h79LbxeVdM4n4hbetaz/mrPeX/GH4zEmW6geHfeAlqv1ceq+wA==" hashValue="bskNQ8/MQ3NFWxrILbD5GJXPJu7l0H0jd9VZa8BpVCmk1gP6d5AwCkPewuap68u5G6r05ByKBU3X9w6Fm4t3qw==" algorithmName="SHA-512" password="CC35"/>
  <autoFilter ref="C88:K17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101</v>
      </c>
      <c r="L4" s="19"/>
      <c r="M4" s="130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Střecha domova mládeže, spojovací krček a dílny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469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ROUND(J88,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ROUND((SUM(BE88:BE166)),  2)</f>
        <v>0</v>
      </c>
      <c r="G33" s="37"/>
      <c r="H33" s="37"/>
      <c r="I33" s="147">
        <v>0.20999999999999999</v>
      </c>
      <c r="J33" s="146">
        <f>ROUND(((SUM(BE88:BE166))*I33),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ROUND((SUM(BF88:BF166)),  2)</f>
        <v>0</v>
      </c>
      <c r="G34" s="37"/>
      <c r="H34" s="37"/>
      <c r="I34" s="147">
        <v>0.14999999999999999</v>
      </c>
      <c r="J34" s="146">
        <f>ROUND(((SUM(BF88:BF166))*I34),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ROUND((SUM(BG88:BG166)),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ROUND((SUM(BH88:BH166)),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ROUND((SUM(BI88:BI166)),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SO 04 - šatny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105</v>
      </c>
      <c r="D57" s="161"/>
      <c r="E57" s="161"/>
      <c r="F57" s="161"/>
      <c r="G57" s="161"/>
      <c r="H57" s="161"/>
      <c r="I57" s="161"/>
      <c r="J57" s="162" t="s">
        <v>106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J88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107</v>
      </c>
    </row>
    <row r="60" hidden="1" s="9" customFormat="1" ht="24.96" customHeight="1">
      <c r="A60" s="9"/>
      <c r="B60" s="164"/>
      <c r="C60" s="165"/>
      <c r="D60" s="166" t="s">
        <v>108</v>
      </c>
      <c r="E60" s="167"/>
      <c r="F60" s="167"/>
      <c r="G60" s="167"/>
      <c r="H60" s="167"/>
      <c r="I60" s="167"/>
      <c r="J60" s="168">
        <f>J89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111</v>
      </c>
      <c r="E61" s="173"/>
      <c r="F61" s="173"/>
      <c r="G61" s="173"/>
      <c r="H61" s="173"/>
      <c r="I61" s="173"/>
      <c r="J61" s="174">
        <f>J90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112</v>
      </c>
      <c r="E62" s="173"/>
      <c r="F62" s="173"/>
      <c r="G62" s="173"/>
      <c r="H62" s="173"/>
      <c r="I62" s="173"/>
      <c r="J62" s="174">
        <f>J93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113</v>
      </c>
      <c r="E63" s="173"/>
      <c r="F63" s="173"/>
      <c r="G63" s="173"/>
      <c r="H63" s="173"/>
      <c r="I63" s="173"/>
      <c r="J63" s="174">
        <f>J103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9" customFormat="1" ht="24.96" customHeight="1">
      <c r="A64" s="9"/>
      <c r="B64" s="164"/>
      <c r="C64" s="165"/>
      <c r="D64" s="166" t="s">
        <v>114</v>
      </c>
      <c r="E64" s="167"/>
      <c r="F64" s="167"/>
      <c r="G64" s="167"/>
      <c r="H64" s="167"/>
      <c r="I64" s="167"/>
      <c r="J64" s="168">
        <f>J105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0"/>
      <c r="C65" s="171"/>
      <c r="D65" s="172" t="s">
        <v>116</v>
      </c>
      <c r="E65" s="173"/>
      <c r="F65" s="173"/>
      <c r="G65" s="173"/>
      <c r="H65" s="173"/>
      <c r="I65" s="173"/>
      <c r="J65" s="174">
        <f>J106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0"/>
      <c r="C66" s="171"/>
      <c r="D66" s="172" t="s">
        <v>117</v>
      </c>
      <c r="E66" s="173"/>
      <c r="F66" s="173"/>
      <c r="G66" s="173"/>
      <c r="H66" s="173"/>
      <c r="I66" s="173"/>
      <c r="J66" s="174">
        <f>J135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0"/>
      <c r="C67" s="171"/>
      <c r="D67" s="172" t="s">
        <v>118</v>
      </c>
      <c r="E67" s="173"/>
      <c r="F67" s="173"/>
      <c r="G67" s="173"/>
      <c r="H67" s="173"/>
      <c r="I67" s="173"/>
      <c r="J67" s="174">
        <f>J154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0"/>
      <c r="C68" s="171"/>
      <c r="D68" s="172" t="s">
        <v>328</v>
      </c>
      <c r="E68" s="173"/>
      <c r="F68" s="173"/>
      <c r="G68" s="173"/>
      <c r="H68" s="173"/>
      <c r="I68" s="173"/>
      <c r="J68" s="174">
        <f>J164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hidden="1"/>
    <row r="72" hidden="1"/>
    <row r="73" hidden="1"/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119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59" t="str">
        <f>E7</f>
        <v>Střecha domova mládeže, spojovací krček a dílny</v>
      </c>
      <c r="F78" s="31"/>
      <c r="G78" s="31"/>
      <c r="H78" s="31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102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E9</f>
        <v>SO 04 - šatny</v>
      </c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F12</f>
        <v>Školní 280, 331 01 Plasy</v>
      </c>
      <c r="G82" s="39"/>
      <c r="H82" s="39"/>
      <c r="I82" s="31" t="s">
        <v>23</v>
      </c>
      <c r="J82" s="71" t="str">
        <f>IF(J12="","",J12)</f>
        <v>22. 6. 2021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E15</f>
        <v>Gymnázium a střední odborná škola, Plasy</v>
      </c>
      <c r="G84" s="39"/>
      <c r="H84" s="39"/>
      <c r="I84" s="31" t="s">
        <v>31</v>
      </c>
      <c r="J84" s="35" t="str">
        <f>E21</f>
        <v xml:space="preserve"> 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29</v>
      </c>
      <c r="D85" s="39"/>
      <c r="E85" s="39"/>
      <c r="F85" s="26" t="str">
        <f>IF(E18="","",E18)</f>
        <v>Vyplň údaj</v>
      </c>
      <c r="G85" s="39"/>
      <c r="H85" s="39"/>
      <c r="I85" s="31" t="s">
        <v>34</v>
      </c>
      <c r="J85" s="35" t="str">
        <f>E24</f>
        <v>Ing. Jaroslav Suchý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76"/>
      <c r="B87" s="177"/>
      <c r="C87" s="178" t="s">
        <v>120</v>
      </c>
      <c r="D87" s="179" t="s">
        <v>57</v>
      </c>
      <c r="E87" s="179" t="s">
        <v>53</v>
      </c>
      <c r="F87" s="179" t="s">
        <v>54</v>
      </c>
      <c r="G87" s="179" t="s">
        <v>121</v>
      </c>
      <c r="H87" s="179" t="s">
        <v>122</v>
      </c>
      <c r="I87" s="179" t="s">
        <v>123</v>
      </c>
      <c r="J87" s="179" t="s">
        <v>106</v>
      </c>
      <c r="K87" s="180" t="s">
        <v>124</v>
      </c>
      <c r="L87" s="181"/>
      <c r="M87" s="91" t="s">
        <v>19</v>
      </c>
      <c r="N87" s="92" t="s">
        <v>42</v>
      </c>
      <c r="O87" s="92" t="s">
        <v>125</v>
      </c>
      <c r="P87" s="92" t="s">
        <v>126</v>
      </c>
      <c r="Q87" s="92" t="s">
        <v>127</v>
      </c>
      <c r="R87" s="92" t="s">
        <v>128</v>
      </c>
      <c r="S87" s="92" t="s">
        <v>129</v>
      </c>
      <c r="T87" s="93" t="s">
        <v>130</v>
      </c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</row>
    <row r="88" s="2" customFormat="1" ht="22.8" customHeight="1">
      <c r="A88" s="37"/>
      <c r="B88" s="38"/>
      <c r="C88" s="98" t="s">
        <v>131</v>
      </c>
      <c r="D88" s="39"/>
      <c r="E88" s="39"/>
      <c r="F88" s="39"/>
      <c r="G88" s="39"/>
      <c r="H88" s="39"/>
      <c r="I88" s="39"/>
      <c r="J88" s="182">
        <f>BK88</f>
        <v>0</v>
      </c>
      <c r="K88" s="39"/>
      <c r="L88" s="43"/>
      <c r="M88" s="94"/>
      <c r="N88" s="183"/>
      <c r="O88" s="95"/>
      <c r="P88" s="184">
        <f>P89+P105</f>
        <v>0</v>
      </c>
      <c r="Q88" s="95"/>
      <c r="R88" s="184">
        <f>R89+R105</f>
        <v>10.624877</v>
      </c>
      <c r="S88" s="95"/>
      <c r="T88" s="185">
        <f>T89+T105</f>
        <v>11.318725700000002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71</v>
      </c>
      <c r="AU88" s="16" t="s">
        <v>107</v>
      </c>
      <c r="BK88" s="186">
        <f>BK89+BK105</f>
        <v>0</v>
      </c>
    </row>
    <row r="89" s="12" customFormat="1" ht="25.92" customHeight="1">
      <c r="A89" s="12"/>
      <c r="B89" s="187"/>
      <c r="C89" s="188"/>
      <c r="D89" s="189" t="s">
        <v>71</v>
      </c>
      <c r="E89" s="190" t="s">
        <v>132</v>
      </c>
      <c r="F89" s="190" t="s">
        <v>133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P90+P93+P103</f>
        <v>0</v>
      </c>
      <c r="Q89" s="195"/>
      <c r="R89" s="196">
        <f>R90+R93+R103</f>
        <v>0.0090089999999999996</v>
      </c>
      <c r="S89" s="195"/>
      <c r="T89" s="197">
        <f>T90+T93+T103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80</v>
      </c>
      <c r="AT89" s="199" t="s">
        <v>71</v>
      </c>
      <c r="AU89" s="199" t="s">
        <v>72</v>
      </c>
      <c r="AY89" s="198" t="s">
        <v>134</v>
      </c>
      <c r="BK89" s="200">
        <f>BK90+BK93+BK103</f>
        <v>0</v>
      </c>
    </row>
    <row r="90" s="12" customFormat="1" ht="22.8" customHeight="1">
      <c r="A90" s="12"/>
      <c r="B90" s="187"/>
      <c r="C90" s="188"/>
      <c r="D90" s="189" t="s">
        <v>71</v>
      </c>
      <c r="E90" s="201" t="s">
        <v>163</v>
      </c>
      <c r="F90" s="201" t="s">
        <v>164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SUM(P91:P92)</f>
        <v>0</v>
      </c>
      <c r="Q90" s="195"/>
      <c r="R90" s="196">
        <f>SUM(R91:R92)</f>
        <v>0.0090089999999999996</v>
      </c>
      <c r="S90" s="195"/>
      <c r="T90" s="197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80</v>
      </c>
      <c r="AT90" s="199" t="s">
        <v>71</v>
      </c>
      <c r="AU90" s="199" t="s">
        <v>80</v>
      </c>
      <c r="AY90" s="198" t="s">
        <v>134</v>
      </c>
      <c r="BK90" s="200">
        <f>SUM(BK91:BK92)</f>
        <v>0</v>
      </c>
    </row>
    <row r="91" s="2" customFormat="1">
      <c r="A91" s="37"/>
      <c r="B91" s="38"/>
      <c r="C91" s="203" t="s">
        <v>80</v>
      </c>
      <c r="D91" s="203" t="s">
        <v>137</v>
      </c>
      <c r="E91" s="204" t="s">
        <v>165</v>
      </c>
      <c r="F91" s="205" t="s">
        <v>166</v>
      </c>
      <c r="G91" s="206" t="s">
        <v>140</v>
      </c>
      <c r="H91" s="207">
        <v>42.899999999999999</v>
      </c>
      <c r="I91" s="208"/>
      <c r="J91" s="207">
        <f>ROUND(I91*H91,2)</f>
        <v>0</v>
      </c>
      <c r="K91" s="205" t="s">
        <v>141</v>
      </c>
      <c r="L91" s="43"/>
      <c r="M91" s="209" t="s">
        <v>19</v>
      </c>
      <c r="N91" s="210" t="s">
        <v>43</v>
      </c>
      <c r="O91" s="83"/>
      <c r="P91" s="211">
        <f>O91*H91</f>
        <v>0</v>
      </c>
      <c r="Q91" s="211">
        <v>0.00021000000000000001</v>
      </c>
      <c r="R91" s="211">
        <f>Q91*H91</f>
        <v>0.0090089999999999996</v>
      </c>
      <c r="S91" s="211">
        <v>0</v>
      </c>
      <c r="T91" s="21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142</v>
      </c>
      <c r="AT91" s="213" t="s">
        <v>137</v>
      </c>
      <c r="AU91" s="213" t="s">
        <v>82</v>
      </c>
      <c r="AY91" s="16" t="s">
        <v>134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80</v>
      </c>
      <c r="BK91" s="214">
        <f>ROUND(I91*H91,2)</f>
        <v>0</v>
      </c>
      <c r="BL91" s="16" t="s">
        <v>142</v>
      </c>
      <c r="BM91" s="213" t="s">
        <v>470</v>
      </c>
    </row>
    <row r="92" s="13" customFormat="1">
      <c r="A92" s="13"/>
      <c r="B92" s="215"/>
      <c r="C92" s="216"/>
      <c r="D92" s="217" t="s">
        <v>144</v>
      </c>
      <c r="E92" s="218" t="s">
        <v>19</v>
      </c>
      <c r="F92" s="219" t="s">
        <v>471</v>
      </c>
      <c r="G92" s="216"/>
      <c r="H92" s="220">
        <v>42.899999999999999</v>
      </c>
      <c r="I92" s="221"/>
      <c r="J92" s="216"/>
      <c r="K92" s="216"/>
      <c r="L92" s="222"/>
      <c r="M92" s="223"/>
      <c r="N92" s="224"/>
      <c r="O92" s="224"/>
      <c r="P92" s="224"/>
      <c r="Q92" s="224"/>
      <c r="R92" s="224"/>
      <c r="S92" s="224"/>
      <c r="T92" s="22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6" t="s">
        <v>144</v>
      </c>
      <c r="AU92" s="226" t="s">
        <v>82</v>
      </c>
      <c r="AV92" s="13" t="s">
        <v>82</v>
      </c>
      <c r="AW92" s="13" t="s">
        <v>33</v>
      </c>
      <c r="AX92" s="13" t="s">
        <v>80</v>
      </c>
      <c r="AY92" s="226" t="s">
        <v>134</v>
      </c>
    </row>
    <row r="93" s="12" customFormat="1" ht="22.8" customHeight="1">
      <c r="A93" s="12"/>
      <c r="B93" s="187"/>
      <c r="C93" s="188"/>
      <c r="D93" s="189" t="s">
        <v>71</v>
      </c>
      <c r="E93" s="201" t="s">
        <v>174</v>
      </c>
      <c r="F93" s="201" t="s">
        <v>175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SUM(P94:P102)</f>
        <v>0</v>
      </c>
      <c r="Q93" s="195"/>
      <c r="R93" s="196">
        <f>SUM(R94:R102)</f>
        <v>0</v>
      </c>
      <c r="S93" s="195"/>
      <c r="T93" s="197">
        <f>SUM(T94:T102)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80</v>
      </c>
      <c r="AT93" s="199" t="s">
        <v>71</v>
      </c>
      <c r="AU93" s="199" t="s">
        <v>80</v>
      </c>
      <c r="AY93" s="198" t="s">
        <v>134</v>
      </c>
      <c r="BK93" s="200">
        <f>SUM(BK94:BK102)</f>
        <v>0</v>
      </c>
    </row>
    <row r="94" s="2" customFormat="1">
      <c r="A94" s="37"/>
      <c r="B94" s="38"/>
      <c r="C94" s="203" t="s">
        <v>82</v>
      </c>
      <c r="D94" s="203" t="s">
        <v>137</v>
      </c>
      <c r="E94" s="204" t="s">
        <v>335</v>
      </c>
      <c r="F94" s="205" t="s">
        <v>336</v>
      </c>
      <c r="G94" s="206" t="s">
        <v>179</v>
      </c>
      <c r="H94" s="207">
        <v>10.9</v>
      </c>
      <c r="I94" s="208"/>
      <c r="J94" s="207">
        <f>ROUND(I94*H94,2)</f>
        <v>0</v>
      </c>
      <c r="K94" s="205" t="s">
        <v>141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142</v>
      </c>
      <c r="AT94" s="213" t="s">
        <v>137</v>
      </c>
      <c r="AU94" s="213" t="s">
        <v>82</v>
      </c>
      <c r="AY94" s="16" t="s">
        <v>134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142</v>
      </c>
      <c r="BM94" s="213" t="s">
        <v>472</v>
      </c>
    </row>
    <row r="95" s="13" customFormat="1">
      <c r="A95" s="13"/>
      <c r="B95" s="215"/>
      <c r="C95" s="216"/>
      <c r="D95" s="217" t="s">
        <v>144</v>
      </c>
      <c r="E95" s="218" t="s">
        <v>19</v>
      </c>
      <c r="F95" s="219" t="s">
        <v>473</v>
      </c>
      <c r="G95" s="216"/>
      <c r="H95" s="220">
        <v>6.7999999999999998</v>
      </c>
      <c r="I95" s="221"/>
      <c r="J95" s="216"/>
      <c r="K95" s="216"/>
      <c r="L95" s="222"/>
      <c r="M95" s="223"/>
      <c r="N95" s="224"/>
      <c r="O95" s="224"/>
      <c r="P95" s="224"/>
      <c r="Q95" s="224"/>
      <c r="R95" s="224"/>
      <c r="S95" s="224"/>
      <c r="T95" s="22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6" t="s">
        <v>144</v>
      </c>
      <c r="AU95" s="226" t="s">
        <v>82</v>
      </c>
      <c r="AV95" s="13" t="s">
        <v>82</v>
      </c>
      <c r="AW95" s="13" t="s">
        <v>33</v>
      </c>
      <c r="AX95" s="13" t="s">
        <v>72</v>
      </c>
      <c r="AY95" s="226" t="s">
        <v>134</v>
      </c>
    </row>
    <row r="96" s="13" customFormat="1">
      <c r="A96" s="13"/>
      <c r="B96" s="215"/>
      <c r="C96" s="216"/>
      <c r="D96" s="217" t="s">
        <v>144</v>
      </c>
      <c r="E96" s="218" t="s">
        <v>19</v>
      </c>
      <c r="F96" s="219" t="s">
        <v>474</v>
      </c>
      <c r="G96" s="216"/>
      <c r="H96" s="220">
        <v>4.0999999999999996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6" t="s">
        <v>144</v>
      </c>
      <c r="AU96" s="226" t="s">
        <v>82</v>
      </c>
      <c r="AV96" s="13" t="s">
        <v>82</v>
      </c>
      <c r="AW96" s="13" t="s">
        <v>33</v>
      </c>
      <c r="AX96" s="13" t="s">
        <v>72</v>
      </c>
      <c r="AY96" s="226" t="s">
        <v>134</v>
      </c>
    </row>
    <row r="97" s="14" customFormat="1">
      <c r="A97" s="14"/>
      <c r="B97" s="245"/>
      <c r="C97" s="246"/>
      <c r="D97" s="217" t="s">
        <v>144</v>
      </c>
      <c r="E97" s="247" t="s">
        <v>19</v>
      </c>
      <c r="F97" s="248" t="s">
        <v>341</v>
      </c>
      <c r="G97" s="246"/>
      <c r="H97" s="249">
        <v>10.899999999999999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5" t="s">
        <v>144</v>
      </c>
      <c r="AU97" s="255" t="s">
        <v>82</v>
      </c>
      <c r="AV97" s="14" t="s">
        <v>142</v>
      </c>
      <c r="AW97" s="14" t="s">
        <v>33</v>
      </c>
      <c r="AX97" s="14" t="s">
        <v>80</v>
      </c>
      <c r="AY97" s="255" t="s">
        <v>134</v>
      </c>
    </row>
    <row r="98" s="2" customFormat="1" ht="21.75" customHeight="1">
      <c r="A98" s="37"/>
      <c r="B98" s="38"/>
      <c r="C98" s="203" t="s">
        <v>135</v>
      </c>
      <c r="D98" s="203" t="s">
        <v>137</v>
      </c>
      <c r="E98" s="204" t="s">
        <v>181</v>
      </c>
      <c r="F98" s="205" t="s">
        <v>182</v>
      </c>
      <c r="G98" s="206" t="s">
        <v>179</v>
      </c>
      <c r="H98" s="207">
        <v>4.0999999999999996</v>
      </c>
      <c r="I98" s="208"/>
      <c r="J98" s="207">
        <f>ROUND(I98*H98,2)</f>
        <v>0</v>
      </c>
      <c r="K98" s="205" t="s">
        <v>141</v>
      </c>
      <c r="L98" s="43"/>
      <c r="M98" s="209" t="s">
        <v>19</v>
      </c>
      <c r="N98" s="210" t="s">
        <v>43</v>
      </c>
      <c r="O98" s="83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142</v>
      </c>
      <c r="AT98" s="213" t="s">
        <v>137</v>
      </c>
      <c r="AU98" s="213" t="s">
        <v>82</v>
      </c>
      <c r="AY98" s="16" t="s">
        <v>134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142</v>
      </c>
      <c r="BM98" s="213" t="s">
        <v>475</v>
      </c>
    </row>
    <row r="99" s="2" customFormat="1">
      <c r="A99" s="37"/>
      <c r="B99" s="38"/>
      <c r="C99" s="203" t="s">
        <v>142</v>
      </c>
      <c r="D99" s="203" t="s">
        <v>137</v>
      </c>
      <c r="E99" s="204" t="s">
        <v>185</v>
      </c>
      <c r="F99" s="205" t="s">
        <v>186</v>
      </c>
      <c r="G99" s="206" t="s">
        <v>179</v>
      </c>
      <c r="H99" s="207">
        <v>57.399999999999999</v>
      </c>
      <c r="I99" s="208"/>
      <c r="J99" s="207">
        <f>ROUND(I99*H99,2)</f>
        <v>0</v>
      </c>
      <c r="K99" s="205" t="s">
        <v>141</v>
      </c>
      <c r="L99" s="43"/>
      <c r="M99" s="209" t="s">
        <v>19</v>
      </c>
      <c r="N99" s="210" t="s">
        <v>43</v>
      </c>
      <c r="O99" s="83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3" t="s">
        <v>142</v>
      </c>
      <c r="AT99" s="213" t="s">
        <v>137</v>
      </c>
      <c r="AU99" s="213" t="s">
        <v>82</v>
      </c>
      <c r="AY99" s="16" t="s">
        <v>134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80</v>
      </c>
      <c r="BK99" s="214">
        <f>ROUND(I99*H99,2)</f>
        <v>0</v>
      </c>
      <c r="BL99" s="16" t="s">
        <v>142</v>
      </c>
      <c r="BM99" s="213" t="s">
        <v>476</v>
      </c>
    </row>
    <row r="100" s="13" customFormat="1">
      <c r="A100" s="13"/>
      <c r="B100" s="215"/>
      <c r="C100" s="216"/>
      <c r="D100" s="217" t="s">
        <v>144</v>
      </c>
      <c r="E100" s="216"/>
      <c r="F100" s="219" t="s">
        <v>477</v>
      </c>
      <c r="G100" s="216"/>
      <c r="H100" s="220">
        <v>57.399999999999999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6" t="s">
        <v>144</v>
      </c>
      <c r="AU100" s="226" t="s">
        <v>82</v>
      </c>
      <c r="AV100" s="13" t="s">
        <v>82</v>
      </c>
      <c r="AW100" s="13" t="s">
        <v>4</v>
      </c>
      <c r="AX100" s="13" t="s">
        <v>80</v>
      </c>
      <c r="AY100" s="226" t="s">
        <v>134</v>
      </c>
    </row>
    <row r="101" s="2" customFormat="1">
      <c r="A101" s="37"/>
      <c r="B101" s="38"/>
      <c r="C101" s="203" t="s">
        <v>158</v>
      </c>
      <c r="D101" s="203" t="s">
        <v>137</v>
      </c>
      <c r="E101" s="204" t="s">
        <v>352</v>
      </c>
      <c r="F101" s="205" t="s">
        <v>353</v>
      </c>
      <c r="G101" s="206" t="s">
        <v>179</v>
      </c>
      <c r="H101" s="207">
        <v>3.6899999999999999</v>
      </c>
      <c r="I101" s="208"/>
      <c r="J101" s="207">
        <f>ROUND(I101*H101,2)</f>
        <v>0</v>
      </c>
      <c r="K101" s="205" t="s">
        <v>141</v>
      </c>
      <c r="L101" s="43"/>
      <c r="M101" s="209" t="s">
        <v>19</v>
      </c>
      <c r="N101" s="210" t="s">
        <v>43</v>
      </c>
      <c r="O101" s="83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3" t="s">
        <v>142</v>
      </c>
      <c r="AT101" s="213" t="s">
        <v>137</v>
      </c>
      <c r="AU101" s="213" t="s">
        <v>82</v>
      </c>
      <c r="AY101" s="16" t="s">
        <v>134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80</v>
      </c>
      <c r="BK101" s="214">
        <f>ROUND(I101*H101,2)</f>
        <v>0</v>
      </c>
      <c r="BL101" s="16" t="s">
        <v>142</v>
      </c>
      <c r="BM101" s="213" t="s">
        <v>478</v>
      </c>
    </row>
    <row r="102" s="2" customFormat="1">
      <c r="A102" s="37"/>
      <c r="B102" s="38"/>
      <c r="C102" s="203" t="s">
        <v>146</v>
      </c>
      <c r="D102" s="203" t="s">
        <v>137</v>
      </c>
      <c r="E102" s="204" t="s">
        <v>348</v>
      </c>
      <c r="F102" s="205" t="s">
        <v>349</v>
      </c>
      <c r="G102" s="206" t="s">
        <v>179</v>
      </c>
      <c r="H102" s="207">
        <v>0.40999999999999998</v>
      </c>
      <c r="I102" s="208"/>
      <c r="J102" s="207">
        <f>ROUND(I102*H102,2)</f>
        <v>0</v>
      </c>
      <c r="K102" s="205" t="s">
        <v>141</v>
      </c>
      <c r="L102" s="43"/>
      <c r="M102" s="209" t="s">
        <v>19</v>
      </c>
      <c r="N102" s="210" t="s">
        <v>43</v>
      </c>
      <c r="O102" s="83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142</v>
      </c>
      <c r="AT102" s="213" t="s">
        <v>137</v>
      </c>
      <c r="AU102" s="213" t="s">
        <v>82</v>
      </c>
      <c r="AY102" s="16" t="s">
        <v>134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80</v>
      </c>
      <c r="BK102" s="214">
        <f>ROUND(I102*H102,2)</f>
        <v>0</v>
      </c>
      <c r="BL102" s="16" t="s">
        <v>142</v>
      </c>
      <c r="BM102" s="213" t="s">
        <v>479</v>
      </c>
    </row>
    <row r="103" s="12" customFormat="1" ht="22.8" customHeight="1">
      <c r="A103" s="12"/>
      <c r="B103" s="187"/>
      <c r="C103" s="188"/>
      <c r="D103" s="189" t="s">
        <v>71</v>
      </c>
      <c r="E103" s="201" t="s">
        <v>193</v>
      </c>
      <c r="F103" s="201" t="s">
        <v>194</v>
      </c>
      <c r="G103" s="188"/>
      <c r="H103" s="188"/>
      <c r="I103" s="191"/>
      <c r="J103" s="202">
        <f>BK103</f>
        <v>0</v>
      </c>
      <c r="K103" s="188"/>
      <c r="L103" s="193"/>
      <c r="M103" s="194"/>
      <c r="N103" s="195"/>
      <c r="O103" s="195"/>
      <c r="P103" s="196">
        <f>P104</f>
        <v>0</v>
      </c>
      <c r="Q103" s="195"/>
      <c r="R103" s="196">
        <f>R104</f>
        <v>0</v>
      </c>
      <c r="S103" s="195"/>
      <c r="T103" s="197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8" t="s">
        <v>80</v>
      </c>
      <c r="AT103" s="199" t="s">
        <v>71</v>
      </c>
      <c r="AU103" s="199" t="s">
        <v>80</v>
      </c>
      <c r="AY103" s="198" t="s">
        <v>134</v>
      </c>
      <c r="BK103" s="200">
        <f>BK104</f>
        <v>0</v>
      </c>
    </row>
    <row r="104" s="2" customFormat="1" ht="33" customHeight="1">
      <c r="A104" s="37"/>
      <c r="B104" s="38"/>
      <c r="C104" s="203" t="s">
        <v>169</v>
      </c>
      <c r="D104" s="203" t="s">
        <v>137</v>
      </c>
      <c r="E104" s="204" t="s">
        <v>196</v>
      </c>
      <c r="F104" s="205" t="s">
        <v>197</v>
      </c>
      <c r="G104" s="206" t="s">
        <v>179</v>
      </c>
      <c r="H104" s="207">
        <v>0.01</v>
      </c>
      <c r="I104" s="208"/>
      <c r="J104" s="207">
        <f>ROUND(I104*H104,2)</f>
        <v>0</v>
      </c>
      <c r="K104" s="205" t="s">
        <v>141</v>
      </c>
      <c r="L104" s="43"/>
      <c r="M104" s="209" t="s">
        <v>19</v>
      </c>
      <c r="N104" s="210" t="s">
        <v>43</v>
      </c>
      <c r="O104" s="83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3" t="s">
        <v>142</v>
      </c>
      <c r="AT104" s="213" t="s">
        <v>137</v>
      </c>
      <c r="AU104" s="213" t="s">
        <v>82</v>
      </c>
      <c r="AY104" s="16" t="s">
        <v>134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6" t="s">
        <v>80</v>
      </c>
      <c r="BK104" s="214">
        <f>ROUND(I104*H104,2)</f>
        <v>0</v>
      </c>
      <c r="BL104" s="16" t="s">
        <v>142</v>
      </c>
      <c r="BM104" s="213" t="s">
        <v>480</v>
      </c>
    </row>
    <row r="105" s="12" customFormat="1" ht="25.92" customHeight="1">
      <c r="A105" s="12"/>
      <c r="B105" s="187"/>
      <c r="C105" s="188"/>
      <c r="D105" s="189" t="s">
        <v>71</v>
      </c>
      <c r="E105" s="190" t="s">
        <v>199</v>
      </c>
      <c r="F105" s="190" t="s">
        <v>200</v>
      </c>
      <c r="G105" s="188"/>
      <c r="H105" s="188"/>
      <c r="I105" s="191"/>
      <c r="J105" s="192">
        <f>BK105</f>
        <v>0</v>
      </c>
      <c r="K105" s="188"/>
      <c r="L105" s="193"/>
      <c r="M105" s="194"/>
      <c r="N105" s="195"/>
      <c r="O105" s="195"/>
      <c r="P105" s="196">
        <f>P106+P135+P154+P164</f>
        <v>0</v>
      </c>
      <c r="Q105" s="195"/>
      <c r="R105" s="196">
        <f>R106+R135+R154+R164</f>
        <v>10.615867999999999</v>
      </c>
      <c r="S105" s="195"/>
      <c r="T105" s="197">
        <f>T106+T135+T154+T164</f>
        <v>11.318725700000002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8" t="s">
        <v>82</v>
      </c>
      <c r="AT105" s="199" t="s">
        <v>71</v>
      </c>
      <c r="AU105" s="199" t="s">
        <v>72</v>
      </c>
      <c r="AY105" s="198" t="s">
        <v>134</v>
      </c>
      <c r="BK105" s="200">
        <f>BK106+BK135+BK154+BK164</f>
        <v>0</v>
      </c>
    </row>
    <row r="106" s="12" customFormat="1" ht="22.8" customHeight="1">
      <c r="A106" s="12"/>
      <c r="B106" s="187"/>
      <c r="C106" s="188"/>
      <c r="D106" s="189" t="s">
        <v>71</v>
      </c>
      <c r="E106" s="201" t="s">
        <v>208</v>
      </c>
      <c r="F106" s="201" t="s">
        <v>209</v>
      </c>
      <c r="G106" s="188"/>
      <c r="H106" s="188"/>
      <c r="I106" s="191"/>
      <c r="J106" s="202">
        <f>BK106</f>
        <v>0</v>
      </c>
      <c r="K106" s="188"/>
      <c r="L106" s="193"/>
      <c r="M106" s="194"/>
      <c r="N106" s="195"/>
      <c r="O106" s="195"/>
      <c r="P106" s="196">
        <f>SUM(P107:P134)</f>
        <v>0</v>
      </c>
      <c r="Q106" s="195"/>
      <c r="R106" s="196">
        <f>SUM(R107:R134)</f>
        <v>8.3091394999999988</v>
      </c>
      <c r="S106" s="195"/>
      <c r="T106" s="197">
        <f>SUM(T107:T134)</f>
        <v>6.8037900000000011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8" t="s">
        <v>82</v>
      </c>
      <c r="AT106" s="199" t="s">
        <v>71</v>
      </c>
      <c r="AU106" s="199" t="s">
        <v>80</v>
      </c>
      <c r="AY106" s="198" t="s">
        <v>134</v>
      </c>
      <c r="BK106" s="200">
        <f>SUM(BK107:BK134)</f>
        <v>0</v>
      </c>
    </row>
    <row r="107" s="2" customFormat="1">
      <c r="A107" s="37"/>
      <c r="B107" s="38"/>
      <c r="C107" s="203" t="s">
        <v>176</v>
      </c>
      <c r="D107" s="203" t="s">
        <v>137</v>
      </c>
      <c r="E107" s="204" t="s">
        <v>375</v>
      </c>
      <c r="F107" s="205" t="s">
        <v>376</v>
      </c>
      <c r="G107" s="206" t="s">
        <v>140</v>
      </c>
      <c r="H107" s="207">
        <v>267.42000000000002</v>
      </c>
      <c r="I107" s="208"/>
      <c r="J107" s="207">
        <f>ROUND(I107*H107,2)</f>
        <v>0</v>
      </c>
      <c r="K107" s="205" t="s">
        <v>141</v>
      </c>
      <c r="L107" s="43"/>
      <c r="M107" s="209" t="s">
        <v>19</v>
      </c>
      <c r="N107" s="210" t="s">
        <v>43</v>
      </c>
      <c r="O107" s="83"/>
      <c r="P107" s="211">
        <f>O107*H107</f>
        <v>0</v>
      </c>
      <c r="Q107" s="211">
        <v>0</v>
      </c>
      <c r="R107" s="211">
        <f>Q107*H107</f>
        <v>0</v>
      </c>
      <c r="S107" s="211">
        <v>0.014999999999999999</v>
      </c>
      <c r="T107" s="212">
        <f>S107*H107</f>
        <v>4.0113000000000003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3" t="s">
        <v>206</v>
      </c>
      <c r="AT107" s="213" t="s">
        <v>137</v>
      </c>
      <c r="AU107" s="213" t="s">
        <v>82</v>
      </c>
      <c r="AY107" s="16" t="s">
        <v>134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80</v>
      </c>
      <c r="BK107" s="214">
        <f>ROUND(I107*H107,2)</f>
        <v>0</v>
      </c>
      <c r="BL107" s="16" t="s">
        <v>206</v>
      </c>
      <c r="BM107" s="213" t="s">
        <v>481</v>
      </c>
    </row>
    <row r="108" s="2" customFormat="1">
      <c r="A108" s="37"/>
      <c r="B108" s="38"/>
      <c r="C108" s="203" t="s">
        <v>163</v>
      </c>
      <c r="D108" s="203" t="s">
        <v>137</v>
      </c>
      <c r="E108" s="204" t="s">
        <v>378</v>
      </c>
      <c r="F108" s="205" t="s">
        <v>379</v>
      </c>
      <c r="G108" s="206" t="s">
        <v>140</v>
      </c>
      <c r="H108" s="207">
        <v>267.42000000000002</v>
      </c>
      <c r="I108" s="208"/>
      <c r="J108" s="207">
        <f>ROUND(I108*H108,2)</f>
        <v>0</v>
      </c>
      <c r="K108" s="205" t="s">
        <v>141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0.0070000000000000001</v>
      </c>
      <c r="T108" s="212">
        <f>S108*H108</f>
        <v>1.8719400000000002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206</v>
      </c>
      <c r="AT108" s="213" t="s">
        <v>137</v>
      </c>
      <c r="AU108" s="213" t="s">
        <v>82</v>
      </c>
      <c r="AY108" s="16" t="s">
        <v>134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206</v>
      </c>
      <c r="BM108" s="213" t="s">
        <v>482</v>
      </c>
    </row>
    <row r="109" s="2" customFormat="1" ht="33" customHeight="1">
      <c r="A109" s="37"/>
      <c r="B109" s="38"/>
      <c r="C109" s="203" t="s">
        <v>184</v>
      </c>
      <c r="D109" s="203" t="s">
        <v>137</v>
      </c>
      <c r="E109" s="204" t="s">
        <v>381</v>
      </c>
      <c r="F109" s="205" t="s">
        <v>382</v>
      </c>
      <c r="G109" s="206" t="s">
        <v>140</v>
      </c>
      <c r="H109" s="207">
        <v>61.369999999999997</v>
      </c>
      <c r="I109" s="208"/>
      <c r="J109" s="207">
        <f>ROUND(I109*H109,2)</f>
        <v>0</v>
      </c>
      <c r="K109" s="205" t="s">
        <v>141</v>
      </c>
      <c r="L109" s="43"/>
      <c r="M109" s="209" t="s">
        <v>19</v>
      </c>
      <c r="N109" s="210" t="s">
        <v>43</v>
      </c>
      <c r="O109" s="83"/>
      <c r="P109" s="211">
        <f>O109*H109</f>
        <v>0</v>
      </c>
      <c r="Q109" s="211">
        <v>0</v>
      </c>
      <c r="R109" s="211">
        <f>Q109*H109</f>
        <v>0</v>
      </c>
      <c r="S109" s="211">
        <v>0.014999999999999999</v>
      </c>
      <c r="T109" s="212">
        <f>S109*H109</f>
        <v>0.92054999999999998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3" t="s">
        <v>206</v>
      </c>
      <c r="AT109" s="213" t="s">
        <v>137</v>
      </c>
      <c r="AU109" s="213" t="s">
        <v>82</v>
      </c>
      <c r="AY109" s="16" t="s">
        <v>134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80</v>
      </c>
      <c r="BK109" s="214">
        <f>ROUND(I109*H109,2)</f>
        <v>0</v>
      </c>
      <c r="BL109" s="16" t="s">
        <v>206</v>
      </c>
      <c r="BM109" s="213" t="s">
        <v>483</v>
      </c>
    </row>
    <row r="110" s="13" customFormat="1">
      <c r="A110" s="13"/>
      <c r="B110" s="215"/>
      <c r="C110" s="216"/>
      <c r="D110" s="217" t="s">
        <v>144</v>
      </c>
      <c r="E110" s="218" t="s">
        <v>19</v>
      </c>
      <c r="F110" s="219" t="s">
        <v>484</v>
      </c>
      <c r="G110" s="216"/>
      <c r="H110" s="220">
        <v>58.109999999999999</v>
      </c>
      <c r="I110" s="221"/>
      <c r="J110" s="216"/>
      <c r="K110" s="216"/>
      <c r="L110" s="222"/>
      <c r="M110" s="223"/>
      <c r="N110" s="224"/>
      <c r="O110" s="224"/>
      <c r="P110" s="224"/>
      <c r="Q110" s="224"/>
      <c r="R110" s="224"/>
      <c r="S110" s="224"/>
      <c r="T110" s="22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6" t="s">
        <v>144</v>
      </c>
      <c r="AU110" s="226" t="s">
        <v>82</v>
      </c>
      <c r="AV110" s="13" t="s">
        <v>82</v>
      </c>
      <c r="AW110" s="13" t="s">
        <v>33</v>
      </c>
      <c r="AX110" s="13" t="s">
        <v>72</v>
      </c>
      <c r="AY110" s="226" t="s">
        <v>134</v>
      </c>
    </row>
    <row r="111" s="13" customFormat="1">
      <c r="A111" s="13"/>
      <c r="B111" s="215"/>
      <c r="C111" s="216"/>
      <c r="D111" s="217" t="s">
        <v>144</v>
      </c>
      <c r="E111" s="218" t="s">
        <v>19</v>
      </c>
      <c r="F111" s="219" t="s">
        <v>485</v>
      </c>
      <c r="G111" s="216"/>
      <c r="H111" s="220">
        <v>3.2599999999999998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6" t="s">
        <v>144</v>
      </c>
      <c r="AU111" s="226" t="s">
        <v>82</v>
      </c>
      <c r="AV111" s="13" t="s">
        <v>82</v>
      </c>
      <c r="AW111" s="13" t="s">
        <v>33</v>
      </c>
      <c r="AX111" s="13" t="s">
        <v>72</v>
      </c>
      <c r="AY111" s="226" t="s">
        <v>134</v>
      </c>
    </row>
    <row r="112" s="14" customFormat="1">
      <c r="A112" s="14"/>
      <c r="B112" s="245"/>
      <c r="C112" s="246"/>
      <c r="D112" s="217" t="s">
        <v>144</v>
      </c>
      <c r="E112" s="247" t="s">
        <v>19</v>
      </c>
      <c r="F112" s="248" t="s">
        <v>341</v>
      </c>
      <c r="G112" s="246"/>
      <c r="H112" s="249">
        <v>61.369999999999997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144</v>
      </c>
      <c r="AU112" s="255" t="s">
        <v>82</v>
      </c>
      <c r="AV112" s="14" t="s">
        <v>142</v>
      </c>
      <c r="AW112" s="14" t="s">
        <v>33</v>
      </c>
      <c r="AX112" s="14" t="s">
        <v>80</v>
      </c>
      <c r="AY112" s="255" t="s">
        <v>134</v>
      </c>
    </row>
    <row r="113" s="2" customFormat="1">
      <c r="A113" s="37"/>
      <c r="B113" s="38"/>
      <c r="C113" s="203" t="s">
        <v>189</v>
      </c>
      <c r="D113" s="203" t="s">
        <v>137</v>
      </c>
      <c r="E113" s="204" t="s">
        <v>385</v>
      </c>
      <c r="F113" s="205" t="s">
        <v>386</v>
      </c>
      <c r="G113" s="206" t="s">
        <v>140</v>
      </c>
      <c r="H113" s="207">
        <v>267</v>
      </c>
      <c r="I113" s="208"/>
      <c r="J113" s="207">
        <f>ROUND(I113*H113,2)</f>
        <v>0</v>
      </c>
      <c r="K113" s="205" t="s">
        <v>141</v>
      </c>
      <c r="L113" s="43"/>
      <c r="M113" s="209" t="s">
        <v>19</v>
      </c>
      <c r="N113" s="210" t="s">
        <v>43</v>
      </c>
      <c r="O113" s="83"/>
      <c r="P113" s="211">
        <f>O113*H113</f>
        <v>0</v>
      </c>
      <c r="Q113" s="211">
        <v>0.0161</v>
      </c>
      <c r="R113" s="211">
        <f>Q113*H113</f>
        <v>4.2987000000000002</v>
      </c>
      <c r="S113" s="211">
        <v>0</v>
      </c>
      <c r="T113" s="21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3" t="s">
        <v>206</v>
      </c>
      <c r="AT113" s="213" t="s">
        <v>137</v>
      </c>
      <c r="AU113" s="213" t="s">
        <v>82</v>
      </c>
      <c r="AY113" s="16" t="s">
        <v>134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80</v>
      </c>
      <c r="BK113" s="214">
        <f>ROUND(I113*H113,2)</f>
        <v>0</v>
      </c>
      <c r="BL113" s="16" t="s">
        <v>206</v>
      </c>
      <c r="BM113" s="213" t="s">
        <v>486</v>
      </c>
    </row>
    <row r="114" s="2" customFormat="1">
      <c r="A114" s="37"/>
      <c r="B114" s="38"/>
      <c r="C114" s="203" t="s">
        <v>195</v>
      </c>
      <c r="D114" s="203" t="s">
        <v>137</v>
      </c>
      <c r="E114" s="204" t="s">
        <v>211</v>
      </c>
      <c r="F114" s="205" t="s">
        <v>212</v>
      </c>
      <c r="G114" s="206" t="s">
        <v>140</v>
      </c>
      <c r="H114" s="207">
        <v>133.5</v>
      </c>
      <c r="I114" s="208"/>
      <c r="J114" s="207">
        <f>ROUND(I114*H114,2)</f>
        <v>0</v>
      </c>
      <c r="K114" s="205" t="s">
        <v>141</v>
      </c>
      <c r="L114" s="43"/>
      <c r="M114" s="209" t="s">
        <v>19</v>
      </c>
      <c r="N114" s="210" t="s">
        <v>43</v>
      </c>
      <c r="O114" s="83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206</v>
      </c>
      <c r="AT114" s="213" t="s">
        <v>137</v>
      </c>
      <c r="AU114" s="213" t="s">
        <v>82</v>
      </c>
      <c r="AY114" s="16" t="s">
        <v>134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80</v>
      </c>
      <c r="BK114" s="214">
        <f>ROUND(I114*H114,2)</f>
        <v>0</v>
      </c>
      <c r="BL114" s="16" t="s">
        <v>206</v>
      </c>
      <c r="BM114" s="213" t="s">
        <v>487</v>
      </c>
    </row>
    <row r="115" s="13" customFormat="1">
      <c r="A115" s="13"/>
      <c r="B115" s="215"/>
      <c r="C115" s="216"/>
      <c r="D115" s="217" t="s">
        <v>144</v>
      </c>
      <c r="E115" s="218" t="s">
        <v>19</v>
      </c>
      <c r="F115" s="219" t="s">
        <v>488</v>
      </c>
      <c r="G115" s="216"/>
      <c r="H115" s="220">
        <v>133.5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6" t="s">
        <v>144</v>
      </c>
      <c r="AU115" s="226" t="s">
        <v>82</v>
      </c>
      <c r="AV115" s="13" t="s">
        <v>82</v>
      </c>
      <c r="AW115" s="13" t="s">
        <v>33</v>
      </c>
      <c r="AX115" s="13" t="s">
        <v>80</v>
      </c>
      <c r="AY115" s="226" t="s">
        <v>134</v>
      </c>
    </row>
    <row r="116" s="2" customFormat="1" ht="16.5" customHeight="1">
      <c r="A116" s="37"/>
      <c r="B116" s="38"/>
      <c r="C116" s="227" t="s">
        <v>203</v>
      </c>
      <c r="D116" s="227" t="s">
        <v>215</v>
      </c>
      <c r="E116" s="228" t="s">
        <v>216</v>
      </c>
      <c r="F116" s="229" t="s">
        <v>217</v>
      </c>
      <c r="G116" s="230" t="s">
        <v>218</v>
      </c>
      <c r="H116" s="231">
        <v>4.9100000000000001</v>
      </c>
      <c r="I116" s="232"/>
      <c r="J116" s="231">
        <f>ROUND(I116*H116,2)</f>
        <v>0</v>
      </c>
      <c r="K116" s="229" t="s">
        <v>141</v>
      </c>
      <c r="L116" s="233"/>
      <c r="M116" s="234" t="s">
        <v>19</v>
      </c>
      <c r="N116" s="235" t="s">
        <v>43</v>
      </c>
      <c r="O116" s="83"/>
      <c r="P116" s="211">
        <f>O116*H116</f>
        <v>0</v>
      </c>
      <c r="Q116" s="211">
        <v>0.55000000000000004</v>
      </c>
      <c r="R116" s="211">
        <f>Q116*H116</f>
        <v>2.7005000000000003</v>
      </c>
      <c r="S116" s="211">
        <v>0</v>
      </c>
      <c r="T116" s="212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3" t="s">
        <v>219</v>
      </c>
      <c r="AT116" s="213" t="s">
        <v>215</v>
      </c>
      <c r="AU116" s="213" t="s">
        <v>82</v>
      </c>
      <c r="AY116" s="16" t="s">
        <v>134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6" t="s">
        <v>80</v>
      </c>
      <c r="BK116" s="214">
        <f>ROUND(I116*H116,2)</f>
        <v>0</v>
      </c>
      <c r="BL116" s="16" t="s">
        <v>206</v>
      </c>
      <c r="BM116" s="213" t="s">
        <v>489</v>
      </c>
    </row>
    <row r="117" s="2" customFormat="1">
      <c r="A117" s="37"/>
      <c r="B117" s="38"/>
      <c r="C117" s="39"/>
      <c r="D117" s="217" t="s">
        <v>221</v>
      </c>
      <c r="E117" s="39"/>
      <c r="F117" s="236" t="s">
        <v>222</v>
      </c>
      <c r="G117" s="39"/>
      <c r="H117" s="39"/>
      <c r="I117" s="237"/>
      <c r="J117" s="39"/>
      <c r="K117" s="39"/>
      <c r="L117" s="43"/>
      <c r="M117" s="238"/>
      <c r="N117" s="239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221</v>
      </c>
      <c r="AU117" s="16" t="s">
        <v>82</v>
      </c>
    </row>
    <row r="118" s="13" customFormat="1">
      <c r="A118" s="13"/>
      <c r="B118" s="215"/>
      <c r="C118" s="216"/>
      <c r="D118" s="217" t="s">
        <v>144</v>
      </c>
      <c r="E118" s="218" t="s">
        <v>19</v>
      </c>
      <c r="F118" s="219" t="s">
        <v>490</v>
      </c>
      <c r="G118" s="216"/>
      <c r="H118" s="220">
        <v>4.9100000000000001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6" t="s">
        <v>144</v>
      </c>
      <c r="AU118" s="226" t="s">
        <v>82</v>
      </c>
      <c r="AV118" s="13" t="s">
        <v>82</v>
      </c>
      <c r="AW118" s="13" t="s">
        <v>33</v>
      </c>
      <c r="AX118" s="13" t="s">
        <v>80</v>
      </c>
      <c r="AY118" s="226" t="s">
        <v>134</v>
      </c>
    </row>
    <row r="119" s="2" customFormat="1">
      <c r="A119" s="37"/>
      <c r="B119" s="38"/>
      <c r="C119" s="203" t="s">
        <v>210</v>
      </c>
      <c r="D119" s="203" t="s">
        <v>137</v>
      </c>
      <c r="E119" s="204" t="s">
        <v>393</v>
      </c>
      <c r="F119" s="205" t="s">
        <v>394</v>
      </c>
      <c r="G119" s="206" t="s">
        <v>140</v>
      </c>
      <c r="H119" s="207">
        <v>61.369999999999997</v>
      </c>
      <c r="I119" s="208"/>
      <c r="J119" s="207">
        <f>ROUND(I119*H119,2)</f>
        <v>0</v>
      </c>
      <c r="K119" s="205" t="s">
        <v>141</v>
      </c>
      <c r="L119" s="43"/>
      <c r="M119" s="209" t="s">
        <v>19</v>
      </c>
      <c r="N119" s="210" t="s">
        <v>43</v>
      </c>
      <c r="O119" s="83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3" t="s">
        <v>206</v>
      </c>
      <c r="AT119" s="213" t="s">
        <v>137</v>
      </c>
      <c r="AU119" s="213" t="s">
        <v>82</v>
      </c>
      <c r="AY119" s="16" t="s">
        <v>134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206</v>
      </c>
      <c r="BM119" s="213" t="s">
        <v>491</v>
      </c>
    </row>
    <row r="120" s="13" customFormat="1">
      <c r="A120" s="13"/>
      <c r="B120" s="215"/>
      <c r="C120" s="216"/>
      <c r="D120" s="217" t="s">
        <v>144</v>
      </c>
      <c r="E120" s="218" t="s">
        <v>19</v>
      </c>
      <c r="F120" s="219" t="s">
        <v>484</v>
      </c>
      <c r="G120" s="216"/>
      <c r="H120" s="220">
        <v>58.109999999999999</v>
      </c>
      <c r="I120" s="221"/>
      <c r="J120" s="216"/>
      <c r="K120" s="216"/>
      <c r="L120" s="222"/>
      <c r="M120" s="223"/>
      <c r="N120" s="224"/>
      <c r="O120" s="224"/>
      <c r="P120" s="224"/>
      <c r="Q120" s="224"/>
      <c r="R120" s="224"/>
      <c r="S120" s="224"/>
      <c r="T120" s="22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6" t="s">
        <v>144</v>
      </c>
      <c r="AU120" s="226" t="s">
        <v>82</v>
      </c>
      <c r="AV120" s="13" t="s">
        <v>82</v>
      </c>
      <c r="AW120" s="13" t="s">
        <v>33</v>
      </c>
      <c r="AX120" s="13" t="s">
        <v>72</v>
      </c>
      <c r="AY120" s="226" t="s">
        <v>134</v>
      </c>
    </row>
    <row r="121" s="13" customFormat="1">
      <c r="A121" s="13"/>
      <c r="B121" s="215"/>
      <c r="C121" s="216"/>
      <c r="D121" s="217" t="s">
        <v>144</v>
      </c>
      <c r="E121" s="218" t="s">
        <v>19</v>
      </c>
      <c r="F121" s="219" t="s">
        <v>485</v>
      </c>
      <c r="G121" s="216"/>
      <c r="H121" s="220">
        <v>3.2599999999999998</v>
      </c>
      <c r="I121" s="221"/>
      <c r="J121" s="216"/>
      <c r="K121" s="216"/>
      <c r="L121" s="222"/>
      <c r="M121" s="223"/>
      <c r="N121" s="224"/>
      <c r="O121" s="224"/>
      <c r="P121" s="224"/>
      <c r="Q121" s="224"/>
      <c r="R121" s="224"/>
      <c r="S121" s="224"/>
      <c r="T121" s="22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6" t="s">
        <v>144</v>
      </c>
      <c r="AU121" s="226" t="s">
        <v>82</v>
      </c>
      <c r="AV121" s="13" t="s">
        <v>82</v>
      </c>
      <c r="AW121" s="13" t="s">
        <v>33</v>
      </c>
      <c r="AX121" s="13" t="s">
        <v>72</v>
      </c>
      <c r="AY121" s="226" t="s">
        <v>134</v>
      </c>
    </row>
    <row r="122" s="14" customFormat="1">
      <c r="A122" s="14"/>
      <c r="B122" s="245"/>
      <c r="C122" s="246"/>
      <c r="D122" s="217" t="s">
        <v>144</v>
      </c>
      <c r="E122" s="247" t="s">
        <v>19</v>
      </c>
      <c r="F122" s="248" t="s">
        <v>341</v>
      </c>
      <c r="G122" s="246"/>
      <c r="H122" s="249">
        <v>61.369999999999997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144</v>
      </c>
      <c r="AU122" s="255" t="s">
        <v>82</v>
      </c>
      <c r="AV122" s="14" t="s">
        <v>142</v>
      </c>
      <c r="AW122" s="14" t="s">
        <v>33</v>
      </c>
      <c r="AX122" s="14" t="s">
        <v>80</v>
      </c>
      <c r="AY122" s="255" t="s">
        <v>134</v>
      </c>
    </row>
    <row r="123" s="2" customFormat="1" ht="16.5" customHeight="1">
      <c r="A123" s="37"/>
      <c r="B123" s="38"/>
      <c r="C123" s="227" t="s">
        <v>9</v>
      </c>
      <c r="D123" s="227" t="s">
        <v>215</v>
      </c>
      <c r="E123" s="228" t="s">
        <v>398</v>
      </c>
      <c r="F123" s="229" t="s">
        <v>492</v>
      </c>
      <c r="G123" s="230" t="s">
        <v>140</v>
      </c>
      <c r="H123" s="231">
        <v>66.829999999999998</v>
      </c>
      <c r="I123" s="232"/>
      <c r="J123" s="231">
        <f>ROUND(I123*H123,2)</f>
        <v>0</v>
      </c>
      <c r="K123" s="229" t="s">
        <v>141</v>
      </c>
      <c r="L123" s="233"/>
      <c r="M123" s="234" t="s">
        <v>19</v>
      </c>
      <c r="N123" s="235" t="s">
        <v>43</v>
      </c>
      <c r="O123" s="83"/>
      <c r="P123" s="211">
        <f>O123*H123</f>
        <v>0</v>
      </c>
      <c r="Q123" s="211">
        <v>0.0073499999999999998</v>
      </c>
      <c r="R123" s="211">
        <f>Q123*H123</f>
        <v>0.49120049999999998</v>
      </c>
      <c r="S123" s="211">
        <v>0</v>
      </c>
      <c r="T123" s="21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219</v>
      </c>
      <c r="AT123" s="213" t="s">
        <v>215</v>
      </c>
      <c r="AU123" s="213" t="s">
        <v>82</v>
      </c>
      <c r="AY123" s="16" t="s">
        <v>134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206</v>
      </c>
      <c r="BM123" s="213" t="s">
        <v>493</v>
      </c>
    </row>
    <row r="124" s="13" customFormat="1">
      <c r="A124" s="13"/>
      <c r="B124" s="215"/>
      <c r="C124" s="216"/>
      <c r="D124" s="217" t="s">
        <v>144</v>
      </c>
      <c r="E124" s="216"/>
      <c r="F124" s="219" t="s">
        <v>494</v>
      </c>
      <c r="G124" s="216"/>
      <c r="H124" s="220">
        <v>66.829999999999998</v>
      </c>
      <c r="I124" s="221"/>
      <c r="J124" s="216"/>
      <c r="K124" s="216"/>
      <c r="L124" s="222"/>
      <c r="M124" s="223"/>
      <c r="N124" s="224"/>
      <c r="O124" s="224"/>
      <c r="P124" s="224"/>
      <c r="Q124" s="224"/>
      <c r="R124" s="224"/>
      <c r="S124" s="224"/>
      <c r="T124" s="22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6" t="s">
        <v>144</v>
      </c>
      <c r="AU124" s="226" t="s">
        <v>82</v>
      </c>
      <c r="AV124" s="13" t="s">
        <v>82</v>
      </c>
      <c r="AW124" s="13" t="s">
        <v>4</v>
      </c>
      <c r="AX124" s="13" t="s">
        <v>80</v>
      </c>
      <c r="AY124" s="226" t="s">
        <v>134</v>
      </c>
    </row>
    <row r="125" s="2" customFormat="1" ht="16.5" customHeight="1">
      <c r="A125" s="37"/>
      <c r="B125" s="38"/>
      <c r="C125" s="227" t="s">
        <v>206</v>
      </c>
      <c r="D125" s="227" t="s">
        <v>215</v>
      </c>
      <c r="E125" s="228" t="s">
        <v>495</v>
      </c>
      <c r="F125" s="229" t="s">
        <v>496</v>
      </c>
      <c r="G125" s="230" t="s">
        <v>140</v>
      </c>
      <c r="H125" s="231">
        <v>3.9100000000000001</v>
      </c>
      <c r="I125" s="232"/>
      <c r="J125" s="231">
        <f>ROUND(I125*H125,2)</f>
        <v>0</v>
      </c>
      <c r="K125" s="229" t="s">
        <v>19</v>
      </c>
      <c r="L125" s="233"/>
      <c r="M125" s="234" t="s">
        <v>19</v>
      </c>
      <c r="N125" s="235" t="s">
        <v>43</v>
      </c>
      <c r="O125" s="83"/>
      <c r="P125" s="211">
        <f>O125*H125</f>
        <v>0</v>
      </c>
      <c r="Q125" s="211">
        <v>0.0073499999999999998</v>
      </c>
      <c r="R125" s="211">
        <f>Q125*H125</f>
        <v>0.0287385</v>
      </c>
      <c r="S125" s="211">
        <v>0</v>
      </c>
      <c r="T125" s="21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3" t="s">
        <v>219</v>
      </c>
      <c r="AT125" s="213" t="s">
        <v>215</v>
      </c>
      <c r="AU125" s="213" t="s">
        <v>82</v>
      </c>
      <c r="AY125" s="16" t="s">
        <v>134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80</v>
      </c>
      <c r="BK125" s="214">
        <f>ROUND(I125*H125,2)</f>
        <v>0</v>
      </c>
      <c r="BL125" s="16" t="s">
        <v>206</v>
      </c>
      <c r="BM125" s="213" t="s">
        <v>497</v>
      </c>
    </row>
    <row r="126" s="13" customFormat="1">
      <c r="A126" s="13"/>
      <c r="B126" s="215"/>
      <c r="C126" s="216"/>
      <c r="D126" s="217" t="s">
        <v>144</v>
      </c>
      <c r="E126" s="216"/>
      <c r="F126" s="219" t="s">
        <v>498</v>
      </c>
      <c r="G126" s="216"/>
      <c r="H126" s="220">
        <v>3.9100000000000001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6" t="s">
        <v>144</v>
      </c>
      <c r="AU126" s="226" t="s">
        <v>82</v>
      </c>
      <c r="AV126" s="13" t="s">
        <v>82</v>
      </c>
      <c r="AW126" s="13" t="s">
        <v>4</v>
      </c>
      <c r="AX126" s="13" t="s">
        <v>80</v>
      </c>
      <c r="AY126" s="226" t="s">
        <v>134</v>
      </c>
    </row>
    <row r="127" s="2" customFormat="1" ht="16.5" customHeight="1">
      <c r="A127" s="37"/>
      <c r="B127" s="38"/>
      <c r="C127" s="203" t="s">
        <v>229</v>
      </c>
      <c r="D127" s="203" t="s">
        <v>137</v>
      </c>
      <c r="E127" s="204" t="s">
        <v>224</v>
      </c>
      <c r="F127" s="205" t="s">
        <v>225</v>
      </c>
      <c r="G127" s="206" t="s">
        <v>226</v>
      </c>
      <c r="H127" s="207">
        <v>260.30000000000001</v>
      </c>
      <c r="I127" s="208"/>
      <c r="J127" s="207">
        <f>ROUND(I127*H127,2)</f>
        <v>0</v>
      </c>
      <c r="K127" s="205" t="s">
        <v>141</v>
      </c>
      <c r="L127" s="43"/>
      <c r="M127" s="209" t="s">
        <v>19</v>
      </c>
      <c r="N127" s="210" t="s">
        <v>43</v>
      </c>
      <c r="O127" s="83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3" t="s">
        <v>206</v>
      </c>
      <c r="AT127" s="213" t="s">
        <v>137</v>
      </c>
      <c r="AU127" s="213" t="s">
        <v>82</v>
      </c>
      <c r="AY127" s="16" t="s">
        <v>134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80</v>
      </c>
      <c r="BK127" s="214">
        <f>ROUND(I127*H127,2)</f>
        <v>0</v>
      </c>
      <c r="BL127" s="16" t="s">
        <v>206</v>
      </c>
      <c r="BM127" s="213" t="s">
        <v>499</v>
      </c>
    </row>
    <row r="128" s="13" customFormat="1">
      <c r="A128" s="13"/>
      <c r="B128" s="215"/>
      <c r="C128" s="216"/>
      <c r="D128" s="217" t="s">
        <v>144</v>
      </c>
      <c r="E128" s="218" t="s">
        <v>19</v>
      </c>
      <c r="F128" s="219" t="s">
        <v>500</v>
      </c>
      <c r="G128" s="216"/>
      <c r="H128" s="220">
        <v>260.30000000000001</v>
      </c>
      <c r="I128" s="221"/>
      <c r="J128" s="216"/>
      <c r="K128" s="216"/>
      <c r="L128" s="222"/>
      <c r="M128" s="223"/>
      <c r="N128" s="224"/>
      <c r="O128" s="224"/>
      <c r="P128" s="224"/>
      <c r="Q128" s="224"/>
      <c r="R128" s="224"/>
      <c r="S128" s="224"/>
      <c r="T128" s="22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6" t="s">
        <v>144</v>
      </c>
      <c r="AU128" s="226" t="s">
        <v>82</v>
      </c>
      <c r="AV128" s="13" t="s">
        <v>82</v>
      </c>
      <c r="AW128" s="13" t="s">
        <v>33</v>
      </c>
      <c r="AX128" s="13" t="s">
        <v>80</v>
      </c>
      <c r="AY128" s="226" t="s">
        <v>134</v>
      </c>
    </row>
    <row r="129" s="2" customFormat="1" ht="16.5" customHeight="1">
      <c r="A129" s="37"/>
      <c r="B129" s="38"/>
      <c r="C129" s="227" t="s">
        <v>234</v>
      </c>
      <c r="D129" s="227" t="s">
        <v>215</v>
      </c>
      <c r="E129" s="228" t="s">
        <v>230</v>
      </c>
      <c r="F129" s="229" t="s">
        <v>231</v>
      </c>
      <c r="G129" s="230" t="s">
        <v>218</v>
      </c>
      <c r="H129" s="231">
        <v>0.71999999999999997</v>
      </c>
      <c r="I129" s="232"/>
      <c r="J129" s="231">
        <f>ROUND(I129*H129,2)</f>
        <v>0</v>
      </c>
      <c r="K129" s="229" t="s">
        <v>141</v>
      </c>
      <c r="L129" s="233"/>
      <c r="M129" s="234" t="s">
        <v>19</v>
      </c>
      <c r="N129" s="235" t="s">
        <v>43</v>
      </c>
      <c r="O129" s="83"/>
      <c r="P129" s="211">
        <f>O129*H129</f>
        <v>0</v>
      </c>
      <c r="Q129" s="211">
        <v>0.55000000000000004</v>
      </c>
      <c r="R129" s="211">
        <f>Q129*H129</f>
        <v>0.39600000000000002</v>
      </c>
      <c r="S129" s="211">
        <v>0</v>
      </c>
      <c r="T129" s="21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3" t="s">
        <v>219</v>
      </c>
      <c r="AT129" s="213" t="s">
        <v>215</v>
      </c>
      <c r="AU129" s="213" t="s">
        <v>82</v>
      </c>
      <c r="AY129" s="16" t="s">
        <v>134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80</v>
      </c>
      <c r="BK129" s="214">
        <f>ROUND(I129*H129,2)</f>
        <v>0</v>
      </c>
      <c r="BL129" s="16" t="s">
        <v>206</v>
      </c>
      <c r="BM129" s="213" t="s">
        <v>501</v>
      </c>
    </row>
    <row r="130" s="13" customFormat="1">
      <c r="A130" s="13"/>
      <c r="B130" s="215"/>
      <c r="C130" s="216"/>
      <c r="D130" s="217" t="s">
        <v>144</v>
      </c>
      <c r="E130" s="218" t="s">
        <v>19</v>
      </c>
      <c r="F130" s="219" t="s">
        <v>502</v>
      </c>
      <c r="G130" s="216"/>
      <c r="H130" s="220">
        <v>0.71999999999999997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6" t="s">
        <v>144</v>
      </c>
      <c r="AU130" s="226" t="s">
        <v>82</v>
      </c>
      <c r="AV130" s="13" t="s">
        <v>82</v>
      </c>
      <c r="AW130" s="13" t="s">
        <v>33</v>
      </c>
      <c r="AX130" s="13" t="s">
        <v>80</v>
      </c>
      <c r="AY130" s="226" t="s">
        <v>134</v>
      </c>
    </row>
    <row r="131" s="2" customFormat="1" ht="21.75" customHeight="1">
      <c r="A131" s="37"/>
      <c r="B131" s="38"/>
      <c r="C131" s="203" t="s">
        <v>239</v>
      </c>
      <c r="D131" s="203" t="s">
        <v>137</v>
      </c>
      <c r="E131" s="204" t="s">
        <v>240</v>
      </c>
      <c r="F131" s="205" t="s">
        <v>241</v>
      </c>
      <c r="G131" s="206" t="s">
        <v>218</v>
      </c>
      <c r="H131" s="207">
        <v>13.65</v>
      </c>
      <c r="I131" s="208"/>
      <c r="J131" s="207">
        <f>ROUND(I131*H131,2)</f>
        <v>0</v>
      </c>
      <c r="K131" s="205" t="s">
        <v>141</v>
      </c>
      <c r="L131" s="43"/>
      <c r="M131" s="209" t="s">
        <v>19</v>
      </c>
      <c r="N131" s="210" t="s">
        <v>43</v>
      </c>
      <c r="O131" s="83"/>
      <c r="P131" s="211">
        <f>O131*H131</f>
        <v>0</v>
      </c>
      <c r="Q131" s="211">
        <v>0.023369999999999998</v>
      </c>
      <c r="R131" s="211">
        <f>Q131*H131</f>
        <v>0.31900049999999996</v>
      </c>
      <c r="S131" s="211">
        <v>0</v>
      </c>
      <c r="T131" s="21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3" t="s">
        <v>206</v>
      </c>
      <c r="AT131" s="213" t="s">
        <v>137</v>
      </c>
      <c r="AU131" s="213" t="s">
        <v>82</v>
      </c>
      <c r="AY131" s="16" t="s">
        <v>134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80</v>
      </c>
      <c r="BK131" s="214">
        <f>ROUND(I131*H131,2)</f>
        <v>0</v>
      </c>
      <c r="BL131" s="16" t="s">
        <v>206</v>
      </c>
      <c r="BM131" s="213" t="s">
        <v>503</v>
      </c>
    </row>
    <row r="132" s="13" customFormat="1">
      <c r="A132" s="13"/>
      <c r="B132" s="215"/>
      <c r="C132" s="216"/>
      <c r="D132" s="217" t="s">
        <v>144</v>
      </c>
      <c r="E132" s="218" t="s">
        <v>19</v>
      </c>
      <c r="F132" s="219" t="s">
        <v>504</v>
      </c>
      <c r="G132" s="216"/>
      <c r="H132" s="220">
        <v>13.65</v>
      </c>
      <c r="I132" s="221"/>
      <c r="J132" s="216"/>
      <c r="K132" s="216"/>
      <c r="L132" s="222"/>
      <c r="M132" s="223"/>
      <c r="N132" s="224"/>
      <c r="O132" s="224"/>
      <c r="P132" s="224"/>
      <c r="Q132" s="224"/>
      <c r="R132" s="224"/>
      <c r="S132" s="224"/>
      <c r="T132" s="22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6" t="s">
        <v>144</v>
      </c>
      <c r="AU132" s="226" t="s">
        <v>82</v>
      </c>
      <c r="AV132" s="13" t="s">
        <v>82</v>
      </c>
      <c r="AW132" s="13" t="s">
        <v>33</v>
      </c>
      <c r="AX132" s="13" t="s">
        <v>80</v>
      </c>
      <c r="AY132" s="226" t="s">
        <v>134</v>
      </c>
    </row>
    <row r="133" s="2" customFormat="1" ht="16.5" customHeight="1">
      <c r="A133" s="37"/>
      <c r="B133" s="38"/>
      <c r="C133" s="203" t="s">
        <v>244</v>
      </c>
      <c r="D133" s="203" t="s">
        <v>137</v>
      </c>
      <c r="E133" s="204" t="s">
        <v>505</v>
      </c>
      <c r="F133" s="205" t="s">
        <v>506</v>
      </c>
      <c r="G133" s="206" t="s">
        <v>140</v>
      </c>
      <c r="H133" s="207">
        <v>1</v>
      </c>
      <c r="I133" s="208"/>
      <c r="J133" s="207">
        <f>ROUND(I133*H133,2)</f>
        <v>0</v>
      </c>
      <c r="K133" s="205" t="s">
        <v>19</v>
      </c>
      <c r="L133" s="43"/>
      <c r="M133" s="209" t="s">
        <v>19</v>
      </c>
      <c r="N133" s="210" t="s">
        <v>43</v>
      </c>
      <c r="O133" s="83"/>
      <c r="P133" s="211">
        <f>O133*H133</f>
        <v>0</v>
      </c>
      <c r="Q133" s="211">
        <v>0.074999999999999997</v>
      </c>
      <c r="R133" s="211">
        <f>Q133*H133</f>
        <v>0.074999999999999997</v>
      </c>
      <c r="S133" s="211">
        <v>0</v>
      </c>
      <c r="T133" s="21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3" t="s">
        <v>206</v>
      </c>
      <c r="AT133" s="213" t="s">
        <v>137</v>
      </c>
      <c r="AU133" s="213" t="s">
        <v>82</v>
      </c>
      <c r="AY133" s="16" t="s">
        <v>134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80</v>
      </c>
      <c r="BK133" s="214">
        <f>ROUND(I133*H133,2)</f>
        <v>0</v>
      </c>
      <c r="BL133" s="16" t="s">
        <v>206</v>
      </c>
      <c r="BM133" s="213" t="s">
        <v>507</v>
      </c>
    </row>
    <row r="134" s="2" customFormat="1">
      <c r="A134" s="37"/>
      <c r="B134" s="38"/>
      <c r="C134" s="203" t="s">
        <v>7</v>
      </c>
      <c r="D134" s="203" t="s">
        <v>137</v>
      </c>
      <c r="E134" s="204" t="s">
        <v>245</v>
      </c>
      <c r="F134" s="205" t="s">
        <v>246</v>
      </c>
      <c r="G134" s="206" t="s">
        <v>179</v>
      </c>
      <c r="H134" s="207">
        <v>8.3100000000000005</v>
      </c>
      <c r="I134" s="208"/>
      <c r="J134" s="207">
        <f>ROUND(I134*H134,2)</f>
        <v>0</v>
      </c>
      <c r="K134" s="205" t="s">
        <v>141</v>
      </c>
      <c r="L134" s="43"/>
      <c r="M134" s="209" t="s">
        <v>19</v>
      </c>
      <c r="N134" s="210" t="s">
        <v>43</v>
      </c>
      <c r="O134" s="83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3" t="s">
        <v>206</v>
      </c>
      <c r="AT134" s="213" t="s">
        <v>137</v>
      </c>
      <c r="AU134" s="213" t="s">
        <v>82</v>
      </c>
      <c r="AY134" s="16" t="s">
        <v>134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80</v>
      </c>
      <c r="BK134" s="214">
        <f>ROUND(I134*H134,2)</f>
        <v>0</v>
      </c>
      <c r="BL134" s="16" t="s">
        <v>206</v>
      </c>
      <c r="BM134" s="213" t="s">
        <v>508</v>
      </c>
    </row>
    <row r="135" s="12" customFormat="1" ht="22.8" customHeight="1">
      <c r="A135" s="12"/>
      <c r="B135" s="187"/>
      <c r="C135" s="188"/>
      <c r="D135" s="189" t="s">
        <v>71</v>
      </c>
      <c r="E135" s="201" t="s">
        <v>248</v>
      </c>
      <c r="F135" s="201" t="s">
        <v>249</v>
      </c>
      <c r="G135" s="188"/>
      <c r="H135" s="188"/>
      <c r="I135" s="191"/>
      <c r="J135" s="202">
        <f>BK135</f>
        <v>0</v>
      </c>
      <c r="K135" s="188"/>
      <c r="L135" s="193"/>
      <c r="M135" s="194"/>
      <c r="N135" s="195"/>
      <c r="O135" s="195"/>
      <c r="P135" s="196">
        <f>SUM(P136:P153)</f>
        <v>0</v>
      </c>
      <c r="Q135" s="195"/>
      <c r="R135" s="196">
        <f>SUM(R136:R153)</f>
        <v>2.1419052999999995</v>
      </c>
      <c r="S135" s="195"/>
      <c r="T135" s="197">
        <f>SUM(T136:T153)</f>
        <v>0.26292100000000007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8" t="s">
        <v>82</v>
      </c>
      <c r="AT135" s="199" t="s">
        <v>71</v>
      </c>
      <c r="AU135" s="199" t="s">
        <v>80</v>
      </c>
      <c r="AY135" s="198" t="s">
        <v>134</v>
      </c>
      <c r="BK135" s="200">
        <f>SUM(BK136:BK153)</f>
        <v>0</v>
      </c>
    </row>
    <row r="136" s="2" customFormat="1" ht="16.5" customHeight="1">
      <c r="A136" s="37"/>
      <c r="B136" s="38"/>
      <c r="C136" s="203" t="s">
        <v>253</v>
      </c>
      <c r="D136" s="203" t="s">
        <v>137</v>
      </c>
      <c r="E136" s="204" t="s">
        <v>409</v>
      </c>
      <c r="F136" s="205" t="s">
        <v>410</v>
      </c>
      <c r="G136" s="206" t="s">
        <v>226</v>
      </c>
      <c r="H136" s="207">
        <v>3.8999999999999999</v>
      </c>
      <c r="I136" s="208"/>
      <c r="J136" s="207">
        <f>ROUND(I136*H136,2)</f>
        <v>0</v>
      </c>
      <c r="K136" s="205" t="s">
        <v>141</v>
      </c>
      <c r="L136" s="43"/>
      <c r="M136" s="209" t="s">
        <v>19</v>
      </c>
      <c r="N136" s="210" t="s">
        <v>43</v>
      </c>
      <c r="O136" s="83"/>
      <c r="P136" s="211">
        <f>O136*H136</f>
        <v>0</v>
      </c>
      <c r="Q136" s="211">
        <v>0</v>
      </c>
      <c r="R136" s="211">
        <f>Q136*H136</f>
        <v>0</v>
      </c>
      <c r="S136" s="211">
        <v>0.0016999999999999999</v>
      </c>
      <c r="T136" s="212">
        <f>S136*H136</f>
        <v>0.0066299999999999996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3" t="s">
        <v>206</v>
      </c>
      <c r="AT136" s="213" t="s">
        <v>137</v>
      </c>
      <c r="AU136" s="213" t="s">
        <v>82</v>
      </c>
      <c r="AY136" s="16" t="s">
        <v>134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80</v>
      </c>
      <c r="BK136" s="214">
        <f>ROUND(I136*H136,2)</f>
        <v>0</v>
      </c>
      <c r="BL136" s="16" t="s">
        <v>206</v>
      </c>
      <c r="BM136" s="213" t="s">
        <v>509</v>
      </c>
    </row>
    <row r="137" s="2" customFormat="1" ht="16.5" customHeight="1">
      <c r="A137" s="37"/>
      <c r="B137" s="38"/>
      <c r="C137" s="203" t="s">
        <v>257</v>
      </c>
      <c r="D137" s="203" t="s">
        <v>137</v>
      </c>
      <c r="E137" s="204" t="s">
        <v>254</v>
      </c>
      <c r="F137" s="205" t="s">
        <v>255</v>
      </c>
      <c r="G137" s="206" t="s">
        <v>226</v>
      </c>
      <c r="H137" s="207">
        <v>38.600000000000001</v>
      </c>
      <c r="I137" s="208"/>
      <c r="J137" s="207">
        <f>ROUND(I137*H137,2)</f>
        <v>0</v>
      </c>
      <c r="K137" s="205" t="s">
        <v>141</v>
      </c>
      <c r="L137" s="43"/>
      <c r="M137" s="209" t="s">
        <v>19</v>
      </c>
      <c r="N137" s="210" t="s">
        <v>43</v>
      </c>
      <c r="O137" s="83"/>
      <c r="P137" s="211">
        <f>O137*H137</f>
        <v>0</v>
      </c>
      <c r="Q137" s="211">
        <v>0</v>
      </c>
      <c r="R137" s="211">
        <f>Q137*H137</f>
        <v>0</v>
      </c>
      <c r="S137" s="211">
        <v>0.0017700000000000001</v>
      </c>
      <c r="T137" s="212">
        <f>S137*H137</f>
        <v>0.068322000000000008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3" t="s">
        <v>206</v>
      </c>
      <c r="AT137" s="213" t="s">
        <v>137</v>
      </c>
      <c r="AU137" s="213" t="s">
        <v>82</v>
      </c>
      <c r="AY137" s="16" t="s">
        <v>134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80</v>
      </c>
      <c r="BK137" s="214">
        <f>ROUND(I137*H137,2)</f>
        <v>0</v>
      </c>
      <c r="BL137" s="16" t="s">
        <v>206</v>
      </c>
      <c r="BM137" s="213" t="s">
        <v>510</v>
      </c>
    </row>
    <row r="138" s="13" customFormat="1">
      <c r="A138" s="13"/>
      <c r="B138" s="215"/>
      <c r="C138" s="216"/>
      <c r="D138" s="217" t="s">
        <v>144</v>
      </c>
      <c r="E138" s="218" t="s">
        <v>19</v>
      </c>
      <c r="F138" s="219" t="s">
        <v>511</v>
      </c>
      <c r="G138" s="216"/>
      <c r="H138" s="220">
        <v>38.600000000000001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144</v>
      </c>
      <c r="AU138" s="226" t="s">
        <v>82</v>
      </c>
      <c r="AV138" s="13" t="s">
        <v>82</v>
      </c>
      <c r="AW138" s="13" t="s">
        <v>33</v>
      </c>
      <c r="AX138" s="13" t="s">
        <v>80</v>
      </c>
      <c r="AY138" s="226" t="s">
        <v>134</v>
      </c>
    </row>
    <row r="139" s="2" customFormat="1" ht="16.5" customHeight="1">
      <c r="A139" s="37"/>
      <c r="B139" s="38"/>
      <c r="C139" s="203" t="s">
        <v>261</v>
      </c>
      <c r="D139" s="203" t="s">
        <v>137</v>
      </c>
      <c r="E139" s="204" t="s">
        <v>262</v>
      </c>
      <c r="F139" s="205" t="s">
        <v>263</v>
      </c>
      <c r="G139" s="206" t="s">
        <v>226</v>
      </c>
      <c r="H139" s="207">
        <v>30.699999999999999</v>
      </c>
      <c r="I139" s="208"/>
      <c r="J139" s="207">
        <f>ROUND(I139*H139,2)</f>
        <v>0</v>
      </c>
      <c r="K139" s="205" t="s">
        <v>141</v>
      </c>
      <c r="L139" s="43"/>
      <c r="M139" s="209" t="s">
        <v>19</v>
      </c>
      <c r="N139" s="210" t="s">
        <v>43</v>
      </c>
      <c r="O139" s="83"/>
      <c r="P139" s="211">
        <f>O139*H139</f>
        <v>0</v>
      </c>
      <c r="Q139" s="211">
        <v>0</v>
      </c>
      <c r="R139" s="211">
        <f>Q139*H139</f>
        <v>0</v>
      </c>
      <c r="S139" s="211">
        <v>0.00175</v>
      </c>
      <c r="T139" s="212">
        <f>S139*H139</f>
        <v>0.053725000000000002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3" t="s">
        <v>206</v>
      </c>
      <c r="AT139" s="213" t="s">
        <v>137</v>
      </c>
      <c r="AU139" s="213" t="s">
        <v>82</v>
      </c>
      <c r="AY139" s="16" t="s">
        <v>134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80</v>
      </c>
      <c r="BK139" s="214">
        <f>ROUND(I139*H139,2)</f>
        <v>0</v>
      </c>
      <c r="BL139" s="16" t="s">
        <v>206</v>
      </c>
      <c r="BM139" s="213" t="s">
        <v>512</v>
      </c>
    </row>
    <row r="140" s="13" customFormat="1">
      <c r="A140" s="13"/>
      <c r="B140" s="215"/>
      <c r="C140" s="216"/>
      <c r="D140" s="217" t="s">
        <v>144</v>
      </c>
      <c r="E140" s="218" t="s">
        <v>19</v>
      </c>
      <c r="F140" s="219" t="s">
        <v>513</v>
      </c>
      <c r="G140" s="216"/>
      <c r="H140" s="220">
        <v>30.699999999999999</v>
      </c>
      <c r="I140" s="221"/>
      <c r="J140" s="216"/>
      <c r="K140" s="216"/>
      <c r="L140" s="222"/>
      <c r="M140" s="223"/>
      <c r="N140" s="224"/>
      <c r="O140" s="224"/>
      <c r="P140" s="224"/>
      <c r="Q140" s="224"/>
      <c r="R140" s="224"/>
      <c r="S140" s="224"/>
      <c r="T140" s="22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6" t="s">
        <v>144</v>
      </c>
      <c r="AU140" s="226" t="s">
        <v>82</v>
      </c>
      <c r="AV140" s="13" t="s">
        <v>82</v>
      </c>
      <c r="AW140" s="13" t="s">
        <v>33</v>
      </c>
      <c r="AX140" s="13" t="s">
        <v>80</v>
      </c>
      <c r="AY140" s="226" t="s">
        <v>134</v>
      </c>
    </row>
    <row r="141" s="2" customFormat="1" ht="16.5" customHeight="1">
      <c r="A141" s="37"/>
      <c r="B141" s="38"/>
      <c r="C141" s="203" t="s">
        <v>266</v>
      </c>
      <c r="D141" s="203" t="s">
        <v>137</v>
      </c>
      <c r="E141" s="204" t="s">
        <v>267</v>
      </c>
      <c r="F141" s="205" t="s">
        <v>268</v>
      </c>
      <c r="G141" s="206" t="s">
        <v>226</v>
      </c>
      <c r="H141" s="207">
        <v>38.600000000000001</v>
      </c>
      <c r="I141" s="208"/>
      <c r="J141" s="207">
        <f>ROUND(I141*H141,2)</f>
        <v>0</v>
      </c>
      <c r="K141" s="205" t="s">
        <v>141</v>
      </c>
      <c r="L141" s="43"/>
      <c r="M141" s="209" t="s">
        <v>19</v>
      </c>
      <c r="N141" s="210" t="s">
        <v>43</v>
      </c>
      <c r="O141" s="83"/>
      <c r="P141" s="211">
        <f>O141*H141</f>
        <v>0</v>
      </c>
      <c r="Q141" s="211">
        <v>0</v>
      </c>
      <c r="R141" s="211">
        <f>Q141*H141</f>
        <v>0</v>
      </c>
      <c r="S141" s="211">
        <v>0.0025999999999999999</v>
      </c>
      <c r="T141" s="212">
        <f>S141*H141</f>
        <v>0.10036000000000001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3" t="s">
        <v>206</v>
      </c>
      <c r="AT141" s="213" t="s">
        <v>137</v>
      </c>
      <c r="AU141" s="213" t="s">
        <v>82</v>
      </c>
      <c r="AY141" s="16" t="s">
        <v>134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80</v>
      </c>
      <c r="BK141" s="214">
        <f>ROUND(I141*H141,2)</f>
        <v>0</v>
      </c>
      <c r="BL141" s="16" t="s">
        <v>206</v>
      </c>
      <c r="BM141" s="213" t="s">
        <v>514</v>
      </c>
    </row>
    <row r="142" s="2" customFormat="1" ht="16.5" customHeight="1">
      <c r="A142" s="37"/>
      <c r="B142" s="38"/>
      <c r="C142" s="203" t="s">
        <v>270</v>
      </c>
      <c r="D142" s="203" t="s">
        <v>137</v>
      </c>
      <c r="E142" s="204" t="s">
        <v>271</v>
      </c>
      <c r="F142" s="205" t="s">
        <v>272</v>
      </c>
      <c r="G142" s="206" t="s">
        <v>226</v>
      </c>
      <c r="H142" s="207">
        <v>8.5999999999999996</v>
      </c>
      <c r="I142" s="208"/>
      <c r="J142" s="207">
        <f>ROUND(I142*H142,2)</f>
        <v>0</v>
      </c>
      <c r="K142" s="205" t="s">
        <v>141</v>
      </c>
      <c r="L142" s="43"/>
      <c r="M142" s="209" t="s">
        <v>19</v>
      </c>
      <c r="N142" s="210" t="s">
        <v>43</v>
      </c>
      <c r="O142" s="83"/>
      <c r="P142" s="211">
        <f>O142*H142</f>
        <v>0</v>
      </c>
      <c r="Q142" s="211">
        <v>0</v>
      </c>
      <c r="R142" s="211">
        <f>Q142*H142</f>
        <v>0</v>
      </c>
      <c r="S142" s="211">
        <v>0.0039399999999999999</v>
      </c>
      <c r="T142" s="212">
        <f>S142*H142</f>
        <v>0.033883999999999997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3" t="s">
        <v>206</v>
      </c>
      <c r="AT142" s="213" t="s">
        <v>137</v>
      </c>
      <c r="AU142" s="213" t="s">
        <v>82</v>
      </c>
      <c r="AY142" s="16" t="s">
        <v>134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80</v>
      </c>
      <c r="BK142" s="214">
        <f>ROUND(I142*H142,2)</f>
        <v>0</v>
      </c>
      <c r="BL142" s="16" t="s">
        <v>206</v>
      </c>
      <c r="BM142" s="213" t="s">
        <v>515</v>
      </c>
    </row>
    <row r="143" s="13" customFormat="1">
      <c r="A143" s="13"/>
      <c r="B143" s="215"/>
      <c r="C143" s="216"/>
      <c r="D143" s="217" t="s">
        <v>144</v>
      </c>
      <c r="E143" s="218" t="s">
        <v>19</v>
      </c>
      <c r="F143" s="219" t="s">
        <v>516</v>
      </c>
      <c r="G143" s="216"/>
      <c r="H143" s="220">
        <v>8.5999999999999996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6" t="s">
        <v>144</v>
      </c>
      <c r="AU143" s="226" t="s">
        <v>82</v>
      </c>
      <c r="AV143" s="13" t="s">
        <v>82</v>
      </c>
      <c r="AW143" s="13" t="s">
        <v>33</v>
      </c>
      <c r="AX143" s="13" t="s">
        <v>80</v>
      </c>
      <c r="AY143" s="226" t="s">
        <v>134</v>
      </c>
    </row>
    <row r="144" s="2" customFormat="1" ht="16.5" customHeight="1">
      <c r="A144" s="37"/>
      <c r="B144" s="38"/>
      <c r="C144" s="203" t="s">
        <v>274</v>
      </c>
      <c r="D144" s="203" t="s">
        <v>137</v>
      </c>
      <c r="E144" s="204" t="s">
        <v>275</v>
      </c>
      <c r="F144" s="205" t="s">
        <v>276</v>
      </c>
      <c r="G144" s="206" t="s">
        <v>226</v>
      </c>
      <c r="H144" s="207">
        <v>38.600000000000001</v>
      </c>
      <c r="I144" s="208"/>
      <c r="J144" s="207">
        <f>ROUND(I144*H144,2)</f>
        <v>0</v>
      </c>
      <c r="K144" s="205" t="s">
        <v>141</v>
      </c>
      <c r="L144" s="43"/>
      <c r="M144" s="209" t="s">
        <v>19</v>
      </c>
      <c r="N144" s="210" t="s">
        <v>43</v>
      </c>
      <c r="O144" s="83"/>
      <c r="P144" s="211">
        <f>O144*H144</f>
        <v>0</v>
      </c>
      <c r="Q144" s="211">
        <v>0.00182</v>
      </c>
      <c r="R144" s="211">
        <f>Q144*H144</f>
        <v>0.070252000000000009</v>
      </c>
      <c r="S144" s="211">
        <v>0</v>
      </c>
      <c r="T144" s="21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3" t="s">
        <v>206</v>
      </c>
      <c r="AT144" s="213" t="s">
        <v>137</v>
      </c>
      <c r="AU144" s="213" t="s">
        <v>82</v>
      </c>
      <c r="AY144" s="16" t="s">
        <v>134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80</v>
      </c>
      <c r="BK144" s="214">
        <f>ROUND(I144*H144,2)</f>
        <v>0</v>
      </c>
      <c r="BL144" s="16" t="s">
        <v>206</v>
      </c>
      <c r="BM144" s="213" t="s">
        <v>517</v>
      </c>
    </row>
    <row r="145" s="2" customFormat="1">
      <c r="A145" s="37"/>
      <c r="B145" s="38"/>
      <c r="C145" s="203" t="s">
        <v>279</v>
      </c>
      <c r="D145" s="203" t="s">
        <v>137</v>
      </c>
      <c r="E145" s="204" t="s">
        <v>280</v>
      </c>
      <c r="F145" s="205" t="s">
        <v>281</v>
      </c>
      <c r="G145" s="206" t="s">
        <v>140</v>
      </c>
      <c r="H145" s="207">
        <v>267.39999999999998</v>
      </c>
      <c r="I145" s="208"/>
      <c r="J145" s="207">
        <f>ROUND(I145*H145,2)</f>
        <v>0</v>
      </c>
      <c r="K145" s="205" t="s">
        <v>141</v>
      </c>
      <c r="L145" s="43"/>
      <c r="M145" s="209" t="s">
        <v>19</v>
      </c>
      <c r="N145" s="210" t="s">
        <v>43</v>
      </c>
      <c r="O145" s="83"/>
      <c r="P145" s="211">
        <f>O145*H145</f>
        <v>0</v>
      </c>
      <c r="Q145" s="211">
        <v>0.0066</v>
      </c>
      <c r="R145" s="211">
        <f>Q145*H145</f>
        <v>1.7648399999999997</v>
      </c>
      <c r="S145" s="211">
        <v>0</v>
      </c>
      <c r="T145" s="21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3" t="s">
        <v>206</v>
      </c>
      <c r="AT145" s="213" t="s">
        <v>137</v>
      </c>
      <c r="AU145" s="213" t="s">
        <v>82</v>
      </c>
      <c r="AY145" s="16" t="s">
        <v>134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80</v>
      </c>
      <c r="BK145" s="214">
        <f>ROUND(I145*H145,2)</f>
        <v>0</v>
      </c>
      <c r="BL145" s="16" t="s">
        <v>206</v>
      </c>
      <c r="BM145" s="213" t="s">
        <v>518</v>
      </c>
    </row>
    <row r="146" s="2" customFormat="1" ht="33" customHeight="1">
      <c r="A146" s="37"/>
      <c r="B146" s="38"/>
      <c r="C146" s="203" t="s">
        <v>283</v>
      </c>
      <c r="D146" s="203" t="s">
        <v>137</v>
      </c>
      <c r="E146" s="204" t="s">
        <v>422</v>
      </c>
      <c r="F146" s="205" t="s">
        <v>423</v>
      </c>
      <c r="G146" s="206" t="s">
        <v>226</v>
      </c>
      <c r="H146" s="207">
        <v>19.129999999999999</v>
      </c>
      <c r="I146" s="208"/>
      <c r="J146" s="207">
        <f>ROUND(I146*H146,2)</f>
        <v>0</v>
      </c>
      <c r="K146" s="205" t="s">
        <v>141</v>
      </c>
      <c r="L146" s="43"/>
      <c r="M146" s="209" t="s">
        <v>19</v>
      </c>
      <c r="N146" s="210" t="s">
        <v>43</v>
      </c>
      <c r="O146" s="83"/>
      <c r="P146" s="211">
        <f>O146*H146</f>
        <v>0</v>
      </c>
      <c r="Q146" s="211">
        <v>0.0066</v>
      </c>
      <c r="R146" s="211">
        <f>Q146*H146</f>
        <v>0.12625799999999998</v>
      </c>
      <c r="S146" s="211">
        <v>0</v>
      </c>
      <c r="T146" s="21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3" t="s">
        <v>206</v>
      </c>
      <c r="AT146" s="213" t="s">
        <v>137</v>
      </c>
      <c r="AU146" s="213" t="s">
        <v>82</v>
      </c>
      <c r="AY146" s="16" t="s">
        <v>134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80</v>
      </c>
      <c r="BK146" s="214">
        <f>ROUND(I146*H146,2)</f>
        <v>0</v>
      </c>
      <c r="BL146" s="16" t="s">
        <v>206</v>
      </c>
      <c r="BM146" s="213" t="s">
        <v>519</v>
      </c>
    </row>
    <row r="147" s="2" customFormat="1" ht="21.75" customHeight="1">
      <c r="A147" s="37"/>
      <c r="B147" s="38"/>
      <c r="C147" s="203" t="s">
        <v>287</v>
      </c>
      <c r="D147" s="203" t="s">
        <v>137</v>
      </c>
      <c r="E147" s="204" t="s">
        <v>425</v>
      </c>
      <c r="F147" s="205" t="s">
        <v>426</v>
      </c>
      <c r="G147" s="206" t="s">
        <v>226</v>
      </c>
      <c r="H147" s="207">
        <v>3.8999999999999999</v>
      </c>
      <c r="I147" s="208"/>
      <c r="J147" s="207">
        <f>ROUND(I147*H147,2)</f>
        <v>0</v>
      </c>
      <c r="K147" s="205" t="s">
        <v>141</v>
      </c>
      <c r="L147" s="43"/>
      <c r="M147" s="209" t="s">
        <v>19</v>
      </c>
      <c r="N147" s="210" t="s">
        <v>43</v>
      </c>
      <c r="O147" s="83"/>
      <c r="P147" s="211">
        <f>O147*H147</f>
        <v>0</v>
      </c>
      <c r="Q147" s="211">
        <v>0.0028700000000000002</v>
      </c>
      <c r="R147" s="211">
        <f>Q147*H147</f>
        <v>0.011193</v>
      </c>
      <c r="S147" s="211">
        <v>0</v>
      </c>
      <c r="T147" s="21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3" t="s">
        <v>206</v>
      </c>
      <c r="AT147" s="213" t="s">
        <v>137</v>
      </c>
      <c r="AU147" s="213" t="s">
        <v>82</v>
      </c>
      <c r="AY147" s="16" t="s">
        <v>134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80</v>
      </c>
      <c r="BK147" s="214">
        <f>ROUND(I147*H147,2)</f>
        <v>0</v>
      </c>
      <c r="BL147" s="16" t="s">
        <v>206</v>
      </c>
      <c r="BM147" s="213" t="s">
        <v>520</v>
      </c>
    </row>
    <row r="148" s="2" customFormat="1">
      <c r="A148" s="37"/>
      <c r="B148" s="38"/>
      <c r="C148" s="203" t="s">
        <v>291</v>
      </c>
      <c r="D148" s="203" t="s">
        <v>137</v>
      </c>
      <c r="E148" s="204" t="s">
        <v>284</v>
      </c>
      <c r="F148" s="205" t="s">
        <v>285</v>
      </c>
      <c r="G148" s="206" t="s">
        <v>226</v>
      </c>
      <c r="H148" s="207">
        <v>38.600000000000001</v>
      </c>
      <c r="I148" s="208"/>
      <c r="J148" s="207">
        <f>ROUND(I148*H148,2)</f>
        <v>0</v>
      </c>
      <c r="K148" s="205" t="s">
        <v>141</v>
      </c>
      <c r="L148" s="43"/>
      <c r="M148" s="209" t="s">
        <v>19</v>
      </c>
      <c r="N148" s="210" t="s">
        <v>43</v>
      </c>
      <c r="O148" s="83"/>
      <c r="P148" s="211">
        <f>O148*H148</f>
        <v>0</v>
      </c>
      <c r="Q148" s="211">
        <v>0.0022799999999999999</v>
      </c>
      <c r="R148" s="211">
        <f>Q148*H148</f>
        <v>0.088008000000000003</v>
      </c>
      <c r="S148" s="211">
        <v>0</v>
      </c>
      <c r="T148" s="21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3" t="s">
        <v>206</v>
      </c>
      <c r="AT148" s="213" t="s">
        <v>137</v>
      </c>
      <c r="AU148" s="213" t="s">
        <v>82</v>
      </c>
      <c r="AY148" s="16" t="s">
        <v>134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80</v>
      </c>
      <c r="BK148" s="214">
        <f>ROUND(I148*H148,2)</f>
        <v>0</v>
      </c>
      <c r="BL148" s="16" t="s">
        <v>206</v>
      </c>
      <c r="BM148" s="213" t="s">
        <v>521</v>
      </c>
    </row>
    <row r="149" s="2" customFormat="1" ht="21.75" customHeight="1">
      <c r="A149" s="37"/>
      <c r="B149" s="38"/>
      <c r="C149" s="203" t="s">
        <v>219</v>
      </c>
      <c r="D149" s="203" t="s">
        <v>137</v>
      </c>
      <c r="E149" s="204" t="s">
        <v>295</v>
      </c>
      <c r="F149" s="205" t="s">
        <v>296</v>
      </c>
      <c r="G149" s="206" t="s">
        <v>226</v>
      </c>
      <c r="H149" s="207">
        <v>36.670000000000002</v>
      </c>
      <c r="I149" s="208"/>
      <c r="J149" s="207">
        <f>ROUND(I149*H149,2)</f>
        <v>0</v>
      </c>
      <c r="K149" s="205" t="s">
        <v>141</v>
      </c>
      <c r="L149" s="43"/>
      <c r="M149" s="209" t="s">
        <v>19</v>
      </c>
      <c r="N149" s="210" t="s">
        <v>43</v>
      </c>
      <c r="O149" s="83"/>
      <c r="P149" s="211">
        <f>O149*H149</f>
        <v>0</v>
      </c>
      <c r="Q149" s="211">
        <v>0.0016900000000000001</v>
      </c>
      <c r="R149" s="211">
        <f>Q149*H149</f>
        <v>0.061972300000000008</v>
      </c>
      <c r="S149" s="211">
        <v>0</v>
      </c>
      <c r="T149" s="21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3" t="s">
        <v>206</v>
      </c>
      <c r="AT149" s="213" t="s">
        <v>137</v>
      </c>
      <c r="AU149" s="213" t="s">
        <v>82</v>
      </c>
      <c r="AY149" s="16" t="s">
        <v>134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80</v>
      </c>
      <c r="BK149" s="214">
        <f>ROUND(I149*H149,2)</f>
        <v>0</v>
      </c>
      <c r="BL149" s="16" t="s">
        <v>206</v>
      </c>
      <c r="BM149" s="213" t="s">
        <v>522</v>
      </c>
    </row>
    <row r="150" s="13" customFormat="1">
      <c r="A150" s="13"/>
      <c r="B150" s="215"/>
      <c r="C150" s="216"/>
      <c r="D150" s="217" t="s">
        <v>144</v>
      </c>
      <c r="E150" s="218" t="s">
        <v>19</v>
      </c>
      <c r="F150" s="219" t="s">
        <v>523</v>
      </c>
      <c r="G150" s="216"/>
      <c r="H150" s="220">
        <v>36.670000000000002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6" t="s">
        <v>144</v>
      </c>
      <c r="AU150" s="226" t="s">
        <v>82</v>
      </c>
      <c r="AV150" s="13" t="s">
        <v>82</v>
      </c>
      <c r="AW150" s="13" t="s">
        <v>33</v>
      </c>
      <c r="AX150" s="13" t="s">
        <v>80</v>
      </c>
      <c r="AY150" s="226" t="s">
        <v>134</v>
      </c>
    </row>
    <row r="151" s="2" customFormat="1">
      <c r="A151" s="37"/>
      <c r="B151" s="38"/>
      <c r="C151" s="203" t="s">
        <v>298</v>
      </c>
      <c r="D151" s="203" t="s">
        <v>137</v>
      </c>
      <c r="E151" s="204" t="s">
        <v>299</v>
      </c>
      <c r="F151" s="205" t="s">
        <v>300</v>
      </c>
      <c r="G151" s="206" t="s">
        <v>301</v>
      </c>
      <c r="H151" s="207">
        <v>2</v>
      </c>
      <c r="I151" s="208"/>
      <c r="J151" s="207">
        <f>ROUND(I151*H151,2)</f>
        <v>0</v>
      </c>
      <c r="K151" s="205" t="s">
        <v>141</v>
      </c>
      <c r="L151" s="43"/>
      <c r="M151" s="209" t="s">
        <v>19</v>
      </c>
      <c r="N151" s="210" t="s">
        <v>43</v>
      </c>
      <c r="O151" s="83"/>
      <c r="P151" s="211">
        <f>O151*H151</f>
        <v>0</v>
      </c>
      <c r="Q151" s="211">
        <v>0.00036000000000000002</v>
      </c>
      <c r="R151" s="211">
        <f>Q151*H151</f>
        <v>0.00072000000000000005</v>
      </c>
      <c r="S151" s="211">
        <v>0</v>
      </c>
      <c r="T151" s="21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3" t="s">
        <v>206</v>
      </c>
      <c r="AT151" s="213" t="s">
        <v>137</v>
      </c>
      <c r="AU151" s="213" t="s">
        <v>82</v>
      </c>
      <c r="AY151" s="16" t="s">
        <v>134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80</v>
      </c>
      <c r="BK151" s="214">
        <f>ROUND(I151*H151,2)</f>
        <v>0</v>
      </c>
      <c r="BL151" s="16" t="s">
        <v>206</v>
      </c>
      <c r="BM151" s="213" t="s">
        <v>524</v>
      </c>
    </row>
    <row r="152" s="2" customFormat="1">
      <c r="A152" s="37"/>
      <c r="B152" s="38"/>
      <c r="C152" s="203" t="s">
        <v>303</v>
      </c>
      <c r="D152" s="203" t="s">
        <v>137</v>
      </c>
      <c r="E152" s="204" t="s">
        <v>304</v>
      </c>
      <c r="F152" s="205" t="s">
        <v>305</v>
      </c>
      <c r="G152" s="206" t="s">
        <v>226</v>
      </c>
      <c r="H152" s="207">
        <v>8.5999999999999996</v>
      </c>
      <c r="I152" s="208"/>
      <c r="J152" s="207">
        <f>ROUND(I152*H152,2)</f>
        <v>0</v>
      </c>
      <c r="K152" s="205" t="s">
        <v>141</v>
      </c>
      <c r="L152" s="43"/>
      <c r="M152" s="209" t="s">
        <v>19</v>
      </c>
      <c r="N152" s="210" t="s">
        <v>43</v>
      </c>
      <c r="O152" s="83"/>
      <c r="P152" s="211">
        <f>O152*H152</f>
        <v>0</v>
      </c>
      <c r="Q152" s="211">
        <v>0.0021700000000000001</v>
      </c>
      <c r="R152" s="211">
        <f>Q152*H152</f>
        <v>0.018661999999999998</v>
      </c>
      <c r="S152" s="211">
        <v>0</v>
      </c>
      <c r="T152" s="21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3" t="s">
        <v>206</v>
      </c>
      <c r="AT152" s="213" t="s">
        <v>137</v>
      </c>
      <c r="AU152" s="213" t="s">
        <v>82</v>
      </c>
      <c r="AY152" s="16" t="s">
        <v>134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80</v>
      </c>
      <c r="BK152" s="214">
        <f>ROUND(I152*H152,2)</f>
        <v>0</v>
      </c>
      <c r="BL152" s="16" t="s">
        <v>206</v>
      </c>
      <c r="BM152" s="213" t="s">
        <v>525</v>
      </c>
    </row>
    <row r="153" s="2" customFormat="1">
      <c r="A153" s="37"/>
      <c r="B153" s="38"/>
      <c r="C153" s="203" t="s">
        <v>307</v>
      </c>
      <c r="D153" s="203" t="s">
        <v>137</v>
      </c>
      <c r="E153" s="204" t="s">
        <v>308</v>
      </c>
      <c r="F153" s="205" t="s">
        <v>309</v>
      </c>
      <c r="G153" s="206" t="s">
        <v>179</v>
      </c>
      <c r="H153" s="207">
        <v>2.1400000000000001</v>
      </c>
      <c r="I153" s="208"/>
      <c r="J153" s="207">
        <f>ROUND(I153*H153,2)</f>
        <v>0</v>
      </c>
      <c r="K153" s="205" t="s">
        <v>141</v>
      </c>
      <c r="L153" s="43"/>
      <c r="M153" s="209" t="s">
        <v>19</v>
      </c>
      <c r="N153" s="210" t="s">
        <v>43</v>
      </c>
      <c r="O153" s="83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3" t="s">
        <v>206</v>
      </c>
      <c r="AT153" s="213" t="s">
        <v>137</v>
      </c>
      <c r="AU153" s="213" t="s">
        <v>82</v>
      </c>
      <c r="AY153" s="16" t="s">
        <v>134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80</v>
      </c>
      <c r="BK153" s="214">
        <f>ROUND(I153*H153,2)</f>
        <v>0</v>
      </c>
      <c r="BL153" s="16" t="s">
        <v>206</v>
      </c>
      <c r="BM153" s="213" t="s">
        <v>526</v>
      </c>
    </row>
    <row r="154" s="12" customFormat="1" ht="22.8" customHeight="1">
      <c r="A154" s="12"/>
      <c r="B154" s="187"/>
      <c r="C154" s="188"/>
      <c r="D154" s="189" t="s">
        <v>71</v>
      </c>
      <c r="E154" s="201" t="s">
        <v>311</v>
      </c>
      <c r="F154" s="201" t="s">
        <v>312</v>
      </c>
      <c r="G154" s="188"/>
      <c r="H154" s="188"/>
      <c r="I154" s="191"/>
      <c r="J154" s="202">
        <f>BK154</f>
        <v>0</v>
      </c>
      <c r="K154" s="188"/>
      <c r="L154" s="193"/>
      <c r="M154" s="194"/>
      <c r="N154" s="195"/>
      <c r="O154" s="195"/>
      <c r="P154" s="196">
        <f>SUM(P155:P163)</f>
        <v>0</v>
      </c>
      <c r="Q154" s="195"/>
      <c r="R154" s="196">
        <f>SUM(R155:R163)</f>
        <v>0.14825330000000003</v>
      </c>
      <c r="S154" s="195"/>
      <c r="T154" s="197">
        <f>SUM(T155:T163)</f>
        <v>4.2520147000000001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8" t="s">
        <v>82</v>
      </c>
      <c r="AT154" s="199" t="s">
        <v>71</v>
      </c>
      <c r="AU154" s="199" t="s">
        <v>80</v>
      </c>
      <c r="AY154" s="198" t="s">
        <v>134</v>
      </c>
      <c r="BK154" s="200">
        <f>SUM(BK155:BK163)</f>
        <v>0</v>
      </c>
    </row>
    <row r="155" s="2" customFormat="1" ht="16.5" customHeight="1">
      <c r="A155" s="37"/>
      <c r="B155" s="38"/>
      <c r="C155" s="203" t="s">
        <v>313</v>
      </c>
      <c r="D155" s="203" t="s">
        <v>137</v>
      </c>
      <c r="E155" s="204" t="s">
        <v>436</v>
      </c>
      <c r="F155" s="205" t="s">
        <v>437</v>
      </c>
      <c r="G155" s="206" t="s">
        <v>140</v>
      </c>
      <c r="H155" s="207">
        <v>267.42000000000002</v>
      </c>
      <c r="I155" s="208"/>
      <c r="J155" s="207">
        <f>ROUND(I155*H155,2)</f>
        <v>0</v>
      </c>
      <c r="K155" s="205" t="s">
        <v>141</v>
      </c>
      <c r="L155" s="43"/>
      <c r="M155" s="209" t="s">
        <v>19</v>
      </c>
      <c r="N155" s="210" t="s">
        <v>43</v>
      </c>
      <c r="O155" s="83"/>
      <c r="P155" s="211">
        <f>O155*H155</f>
        <v>0</v>
      </c>
      <c r="Q155" s="211">
        <v>0</v>
      </c>
      <c r="R155" s="211">
        <f>Q155*H155</f>
        <v>0</v>
      </c>
      <c r="S155" s="211">
        <v>0.01533</v>
      </c>
      <c r="T155" s="212">
        <f>S155*H155</f>
        <v>4.0995486000000003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3" t="s">
        <v>206</v>
      </c>
      <c r="AT155" s="213" t="s">
        <v>137</v>
      </c>
      <c r="AU155" s="213" t="s">
        <v>82</v>
      </c>
      <c r="AY155" s="16" t="s">
        <v>134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80</v>
      </c>
      <c r="BK155" s="214">
        <f>ROUND(I155*H155,2)</f>
        <v>0</v>
      </c>
      <c r="BL155" s="16" t="s">
        <v>206</v>
      </c>
      <c r="BM155" s="213" t="s">
        <v>527</v>
      </c>
    </row>
    <row r="156" s="2" customFormat="1" ht="16.5" customHeight="1">
      <c r="A156" s="37"/>
      <c r="B156" s="38"/>
      <c r="C156" s="203" t="s">
        <v>317</v>
      </c>
      <c r="D156" s="203" t="s">
        <v>137</v>
      </c>
      <c r="E156" s="204" t="s">
        <v>440</v>
      </c>
      <c r="F156" s="205" t="s">
        <v>441</v>
      </c>
      <c r="G156" s="206" t="s">
        <v>226</v>
      </c>
      <c r="H156" s="207">
        <v>19.129999999999999</v>
      </c>
      <c r="I156" s="208"/>
      <c r="J156" s="207">
        <f>ROUND(I156*H156,2)</f>
        <v>0</v>
      </c>
      <c r="K156" s="205" t="s">
        <v>141</v>
      </c>
      <c r="L156" s="43"/>
      <c r="M156" s="209" t="s">
        <v>19</v>
      </c>
      <c r="N156" s="210" t="s">
        <v>43</v>
      </c>
      <c r="O156" s="83"/>
      <c r="P156" s="211">
        <f>O156*H156</f>
        <v>0</v>
      </c>
      <c r="Q156" s="211">
        <v>0</v>
      </c>
      <c r="R156" s="211">
        <f>Q156*H156</f>
        <v>0</v>
      </c>
      <c r="S156" s="211">
        <v>0.0079699999999999997</v>
      </c>
      <c r="T156" s="212">
        <f>S156*H156</f>
        <v>0.15246609999999999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3" t="s">
        <v>206</v>
      </c>
      <c r="AT156" s="213" t="s">
        <v>137</v>
      </c>
      <c r="AU156" s="213" t="s">
        <v>82</v>
      </c>
      <c r="AY156" s="16" t="s">
        <v>134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80</v>
      </c>
      <c r="BK156" s="214">
        <f>ROUND(I156*H156,2)</f>
        <v>0</v>
      </c>
      <c r="BL156" s="16" t="s">
        <v>206</v>
      </c>
      <c r="BM156" s="213" t="s">
        <v>528</v>
      </c>
    </row>
    <row r="157" s="2" customFormat="1">
      <c r="A157" s="37"/>
      <c r="B157" s="38"/>
      <c r="C157" s="203" t="s">
        <v>322</v>
      </c>
      <c r="D157" s="203" t="s">
        <v>137</v>
      </c>
      <c r="E157" s="204" t="s">
        <v>314</v>
      </c>
      <c r="F157" s="205" t="s">
        <v>315</v>
      </c>
      <c r="G157" s="206" t="s">
        <v>140</v>
      </c>
      <c r="H157" s="207">
        <v>670</v>
      </c>
      <c r="I157" s="208"/>
      <c r="J157" s="207">
        <f>ROUND(I157*H157,2)</f>
        <v>0</v>
      </c>
      <c r="K157" s="205" t="s">
        <v>141</v>
      </c>
      <c r="L157" s="43"/>
      <c r="M157" s="209" t="s">
        <v>19</v>
      </c>
      <c r="N157" s="210" t="s">
        <v>43</v>
      </c>
      <c r="O157" s="83"/>
      <c r="P157" s="211">
        <f>O157*H157</f>
        <v>0</v>
      </c>
      <c r="Q157" s="211">
        <v>1.0000000000000001E-05</v>
      </c>
      <c r="R157" s="211">
        <f>Q157*H157</f>
        <v>0.0067000000000000002</v>
      </c>
      <c r="S157" s="211">
        <v>0</v>
      </c>
      <c r="T157" s="21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3" t="s">
        <v>206</v>
      </c>
      <c r="AT157" s="213" t="s">
        <v>137</v>
      </c>
      <c r="AU157" s="213" t="s">
        <v>82</v>
      </c>
      <c r="AY157" s="16" t="s">
        <v>134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80</v>
      </c>
      <c r="BK157" s="214">
        <f>ROUND(I157*H157,2)</f>
        <v>0</v>
      </c>
      <c r="BL157" s="16" t="s">
        <v>206</v>
      </c>
      <c r="BM157" s="213" t="s">
        <v>529</v>
      </c>
    </row>
    <row r="158" s="2" customFormat="1" ht="21.75" customHeight="1">
      <c r="A158" s="37"/>
      <c r="B158" s="38"/>
      <c r="C158" s="227" t="s">
        <v>431</v>
      </c>
      <c r="D158" s="227" t="s">
        <v>215</v>
      </c>
      <c r="E158" s="228" t="s">
        <v>318</v>
      </c>
      <c r="F158" s="229" t="s">
        <v>319</v>
      </c>
      <c r="G158" s="230" t="s">
        <v>140</v>
      </c>
      <c r="H158" s="231">
        <v>770.5</v>
      </c>
      <c r="I158" s="232"/>
      <c r="J158" s="231">
        <f>ROUND(I158*H158,2)</f>
        <v>0</v>
      </c>
      <c r="K158" s="229" t="s">
        <v>141</v>
      </c>
      <c r="L158" s="233"/>
      <c r="M158" s="234" t="s">
        <v>19</v>
      </c>
      <c r="N158" s="235" t="s">
        <v>43</v>
      </c>
      <c r="O158" s="83"/>
      <c r="P158" s="211">
        <f>O158*H158</f>
        <v>0</v>
      </c>
      <c r="Q158" s="211">
        <v>0.00018000000000000001</v>
      </c>
      <c r="R158" s="211">
        <f>Q158*H158</f>
        <v>0.13869000000000001</v>
      </c>
      <c r="S158" s="211">
        <v>0</v>
      </c>
      <c r="T158" s="21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3" t="s">
        <v>219</v>
      </c>
      <c r="AT158" s="213" t="s">
        <v>215</v>
      </c>
      <c r="AU158" s="213" t="s">
        <v>82</v>
      </c>
      <c r="AY158" s="16" t="s">
        <v>134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80</v>
      </c>
      <c r="BK158" s="214">
        <f>ROUND(I158*H158,2)</f>
        <v>0</v>
      </c>
      <c r="BL158" s="16" t="s">
        <v>206</v>
      </c>
      <c r="BM158" s="213" t="s">
        <v>530</v>
      </c>
    </row>
    <row r="159" s="13" customFormat="1">
      <c r="A159" s="13"/>
      <c r="B159" s="215"/>
      <c r="C159" s="216"/>
      <c r="D159" s="217" t="s">
        <v>144</v>
      </c>
      <c r="E159" s="216"/>
      <c r="F159" s="219" t="s">
        <v>531</v>
      </c>
      <c r="G159" s="216"/>
      <c r="H159" s="220">
        <v>770.5</v>
      </c>
      <c r="I159" s="221"/>
      <c r="J159" s="216"/>
      <c r="K159" s="216"/>
      <c r="L159" s="222"/>
      <c r="M159" s="223"/>
      <c r="N159" s="224"/>
      <c r="O159" s="224"/>
      <c r="P159" s="224"/>
      <c r="Q159" s="224"/>
      <c r="R159" s="224"/>
      <c r="S159" s="224"/>
      <c r="T159" s="22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6" t="s">
        <v>144</v>
      </c>
      <c r="AU159" s="226" t="s">
        <v>82</v>
      </c>
      <c r="AV159" s="13" t="s">
        <v>82</v>
      </c>
      <c r="AW159" s="13" t="s">
        <v>4</v>
      </c>
      <c r="AX159" s="13" t="s">
        <v>80</v>
      </c>
      <c r="AY159" s="226" t="s">
        <v>134</v>
      </c>
    </row>
    <row r="160" s="2" customFormat="1" ht="16.5" customHeight="1">
      <c r="A160" s="37"/>
      <c r="B160" s="38"/>
      <c r="C160" s="203" t="s">
        <v>433</v>
      </c>
      <c r="D160" s="203" t="s">
        <v>137</v>
      </c>
      <c r="E160" s="204" t="s">
        <v>449</v>
      </c>
      <c r="F160" s="205" t="s">
        <v>450</v>
      </c>
      <c r="G160" s="206" t="s">
        <v>226</v>
      </c>
      <c r="H160" s="207">
        <v>260.30000000000001</v>
      </c>
      <c r="I160" s="208"/>
      <c r="J160" s="207">
        <f>ROUND(I160*H160,2)</f>
        <v>0</v>
      </c>
      <c r="K160" s="205" t="s">
        <v>141</v>
      </c>
      <c r="L160" s="43"/>
      <c r="M160" s="209" t="s">
        <v>19</v>
      </c>
      <c r="N160" s="210" t="s">
        <v>43</v>
      </c>
      <c r="O160" s="83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3" t="s">
        <v>206</v>
      </c>
      <c r="AT160" s="213" t="s">
        <v>137</v>
      </c>
      <c r="AU160" s="213" t="s">
        <v>82</v>
      </c>
      <c r="AY160" s="16" t="s">
        <v>134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80</v>
      </c>
      <c r="BK160" s="214">
        <f>ROUND(I160*H160,2)</f>
        <v>0</v>
      </c>
      <c r="BL160" s="16" t="s">
        <v>206</v>
      </c>
      <c r="BM160" s="213" t="s">
        <v>532</v>
      </c>
    </row>
    <row r="161" s="2" customFormat="1" ht="16.5" customHeight="1">
      <c r="A161" s="37"/>
      <c r="B161" s="38"/>
      <c r="C161" s="227" t="s">
        <v>435</v>
      </c>
      <c r="D161" s="227" t="s">
        <v>215</v>
      </c>
      <c r="E161" s="228" t="s">
        <v>453</v>
      </c>
      <c r="F161" s="229" t="s">
        <v>454</v>
      </c>
      <c r="G161" s="230" t="s">
        <v>226</v>
      </c>
      <c r="H161" s="231">
        <v>286.32999999999998</v>
      </c>
      <c r="I161" s="232"/>
      <c r="J161" s="231">
        <f>ROUND(I161*H161,2)</f>
        <v>0</v>
      </c>
      <c r="K161" s="229" t="s">
        <v>141</v>
      </c>
      <c r="L161" s="233"/>
      <c r="M161" s="234" t="s">
        <v>19</v>
      </c>
      <c r="N161" s="235" t="s">
        <v>43</v>
      </c>
      <c r="O161" s="83"/>
      <c r="P161" s="211">
        <f>O161*H161</f>
        <v>0</v>
      </c>
      <c r="Q161" s="211">
        <v>1.0000000000000001E-05</v>
      </c>
      <c r="R161" s="211">
        <f>Q161*H161</f>
        <v>0.0028633</v>
      </c>
      <c r="S161" s="211">
        <v>0</v>
      </c>
      <c r="T161" s="21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3" t="s">
        <v>219</v>
      </c>
      <c r="AT161" s="213" t="s">
        <v>215</v>
      </c>
      <c r="AU161" s="213" t="s">
        <v>82</v>
      </c>
      <c r="AY161" s="16" t="s">
        <v>134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80</v>
      </c>
      <c r="BK161" s="214">
        <f>ROUND(I161*H161,2)</f>
        <v>0</v>
      </c>
      <c r="BL161" s="16" t="s">
        <v>206</v>
      </c>
      <c r="BM161" s="213" t="s">
        <v>533</v>
      </c>
    </row>
    <row r="162" s="13" customFormat="1">
      <c r="A162" s="13"/>
      <c r="B162" s="215"/>
      <c r="C162" s="216"/>
      <c r="D162" s="217" t="s">
        <v>144</v>
      </c>
      <c r="E162" s="216"/>
      <c r="F162" s="219" t="s">
        <v>534</v>
      </c>
      <c r="G162" s="216"/>
      <c r="H162" s="220">
        <v>286.32999999999998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6" t="s">
        <v>144</v>
      </c>
      <c r="AU162" s="226" t="s">
        <v>82</v>
      </c>
      <c r="AV162" s="13" t="s">
        <v>82</v>
      </c>
      <c r="AW162" s="13" t="s">
        <v>4</v>
      </c>
      <c r="AX162" s="13" t="s">
        <v>80</v>
      </c>
      <c r="AY162" s="226" t="s">
        <v>134</v>
      </c>
    </row>
    <row r="163" s="2" customFormat="1">
      <c r="A163" s="37"/>
      <c r="B163" s="38"/>
      <c r="C163" s="203" t="s">
        <v>439</v>
      </c>
      <c r="D163" s="203" t="s">
        <v>137</v>
      </c>
      <c r="E163" s="204" t="s">
        <v>323</v>
      </c>
      <c r="F163" s="205" t="s">
        <v>324</v>
      </c>
      <c r="G163" s="206" t="s">
        <v>179</v>
      </c>
      <c r="H163" s="207">
        <v>0.14999999999999999</v>
      </c>
      <c r="I163" s="208"/>
      <c r="J163" s="207">
        <f>ROUND(I163*H163,2)</f>
        <v>0</v>
      </c>
      <c r="K163" s="205" t="s">
        <v>141</v>
      </c>
      <c r="L163" s="43"/>
      <c r="M163" s="209" t="s">
        <v>19</v>
      </c>
      <c r="N163" s="210" t="s">
        <v>43</v>
      </c>
      <c r="O163" s="83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3" t="s">
        <v>206</v>
      </c>
      <c r="AT163" s="213" t="s">
        <v>137</v>
      </c>
      <c r="AU163" s="213" t="s">
        <v>82</v>
      </c>
      <c r="AY163" s="16" t="s">
        <v>134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80</v>
      </c>
      <c r="BK163" s="214">
        <f>ROUND(I163*H163,2)</f>
        <v>0</v>
      </c>
      <c r="BL163" s="16" t="s">
        <v>206</v>
      </c>
      <c r="BM163" s="213" t="s">
        <v>535</v>
      </c>
    </row>
    <row r="164" s="12" customFormat="1" ht="22.8" customHeight="1">
      <c r="A164" s="12"/>
      <c r="B164" s="187"/>
      <c r="C164" s="188"/>
      <c r="D164" s="189" t="s">
        <v>71</v>
      </c>
      <c r="E164" s="201" t="s">
        <v>459</v>
      </c>
      <c r="F164" s="201" t="s">
        <v>460</v>
      </c>
      <c r="G164" s="188"/>
      <c r="H164" s="188"/>
      <c r="I164" s="191"/>
      <c r="J164" s="202">
        <f>BK164</f>
        <v>0</v>
      </c>
      <c r="K164" s="188"/>
      <c r="L164" s="193"/>
      <c r="M164" s="194"/>
      <c r="N164" s="195"/>
      <c r="O164" s="195"/>
      <c r="P164" s="196">
        <f>SUM(P165:P166)</f>
        <v>0</v>
      </c>
      <c r="Q164" s="195"/>
      <c r="R164" s="196">
        <f>SUM(R165:R166)</f>
        <v>0.016569899999999999</v>
      </c>
      <c r="S164" s="195"/>
      <c r="T164" s="197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8" t="s">
        <v>82</v>
      </c>
      <c r="AT164" s="199" t="s">
        <v>71</v>
      </c>
      <c r="AU164" s="199" t="s">
        <v>80</v>
      </c>
      <c r="AY164" s="198" t="s">
        <v>134</v>
      </c>
      <c r="BK164" s="200">
        <f>SUM(BK165:BK166)</f>
        <v>0</v>
      </c>
    </row>
    <row r="165" s="2" customFormat="1" ht="16.5" customHeight="1">
      <c r="A165" s="37"/>
      <c r="B165" s="38"/>
      <c r="C165" s="203" t="s">
        <v>443</v>
      </c>
      <c r="D165" s="203" t="s">
        <v>137</v>
      </c>
      <c r="E165" s="204" t="s">
        <v>462</v>
      </c>
      <c r="F165" s="205" t="s">
        <v>463</v>
      </c>
      <c r="G165" s="206" t="s">
        <v>140</v>
      </c>
      <c r="H165" s="207">
        <v>61.369999999999997</v>
      </c>
      <c r="I165" s="208"/>
      <c r="J165" s="207">
        <f>ROUND(I165*H165,2)</f>
        <v>0</v>
      </c>
      <c r="K165" s="205" t="s">
        <v>141</v>
      </c>
      <c r="L165" s="43"/>
      <c r="M165" s="209" t="s">
        <v>19</v>
      </c>
      <c r="N165" s="210" t="s">
        <v>43</v>
      </c>
      <c r="O165" s="83"/>
      <c r="P165" s="211">
        <f>O165*H165</f>
        <v>0</v>
      </c>
      <c r="Q165" s="211">
        <v>0.00016000000000000001</v>
      </c>
      <c r="R165" s="211">
        <f>Q165*H165</f>
        <v>0.0098192000000000002</v>
      </c>
      <c r="S165" s="211">
        <v>0</v>
      </c>
      <c r="T165" s="21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3" t="s">
        <v>206</v>
      </c>
      <c r="AT165" s="213" t="s">
        <v>137</v>
      </c>
      <c r="AU165" s="213" t="s">
        <v>82</v>
      </c>
      <c r="AY165" s="16" t="s">
        <v>134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80</v>
      </c>
      <c r="BK165" s="214">
        <f>ROUND(I165*H165,2)</f>
        <v>0</v>
      </c>
      <c r="BL165" s="16" t="s">
        <v>206</v>
      </c>
      <c r="BM165" s="213" t="s">
        <v>536</v>
      </c>
    </row>
    <row r="166" s="2" customFormat="1" ht="16.5" customHeight="1">
      <c r="A166" s="37"/>
      <c r="B166" s="38"/>
      <c r="C166" s="203" t="s">
        <v>445</v>
      </c>
      <c r="D166" s="203" t="s">
        <v>137</v>
      </c>
      <c r="E166" s="204" t="s">
        <v>466</v>
      </c>
      <c r="F166" s="205" t="s">
        <v>467</v>
      </c>
      <c r="G166" s="206" t="s">
        <v>140</v>
      </c>
      <c r="H166" s="207">
        <v>61.369999999999997</v>
      </c>
      <c r="I166" s="208"/>
      <c r="J166" s="207">
        <f>ROUND(I166*H166,2)</f>
        <v>0</v>
      </c>
      <c r="K166" s="205" t="s">
        <v>141</v>
      </c>
      <c r="L166" s="43"/>
      <c r="M166" s="240" t="s">
        <v>19</v>
      </c>
      <c r="N166" s="241" t="s">
        <v>43</v>
      </c>
      <c r="O166" s="242"/>
      <c r="P166" s="243">
        <f>O166*H166</f>
        <v>0</v>
      </c>
      <c r="Q166" s="243">
        <v>0.00011</v>
      </c>
      <c r="R166" s="243">
        <f>Q166*H166</f>
        <v>0.0067507000000000001</v>
      </c>
      <c r="S166" s="243">
        <v>0</v>
      </c>
      <c r="T166" s="24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3" t="s">
        <v>206</v>
      </c>
      <c r="AT166" s="213" t="s">
        <v>137</v>
      </c>
      <c r="AU166" s="213" t="s">
        <v>82</v>
      </c>
      <c r="AY166" s="16" t="s">
        <v>134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80</v>
      </c>
      <c r="BK166" s="214">
        <f>ROUND(I166*H166,2)</f>
        <v>0</v>
      </c>
      <c r="BL166" s="16" t="s">
        <v>206</v>
      </c>
      <c r="BM166" s="213" t="s">
        <v>537</v>
      </c>
    </row>
    <row r="167" s="2" customFormat="1" ht="6.96" customHeight="1">
      <c r="A167" s="37"/>
      <c r="B167" s="58"/>
      <c r="C167" s="59"/>
      <c r="D167" s="59"/>
      <c r="E167" s="59"/>
      <c r="F167" s="59"/>
      <c r="G167" s="59"/>
      <c r="H167" s="59"/>
      <c r="I167" s="59"/>
      <c r="J167" s="59"/>
      <c r="K167" s="59"/>
      <c r="L167" s="43"/>
      <c r="M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</sheetData>
  <sheetProtection sheet="1" autoFilter="0" formatColumns="0" formatRows="0" objects="1" scenarios="1" spinCount="100000" saltValue="HJu/SiGbh6I8lh+bYcU4agzoZNmXk30uGt4HvSsE0vnvzyF4XXeVFIbQK65hPa1cENpB4auBxGmWArJvZijqgQ==" hashValue="SK1kDjBF5xx3OlGEPTNca0aqQ1yqSI8NcICknoUG2AQP53A/AjZcUehbknlKkhLz+5EaFHhnKxlwsqTZhM8big==" algorithmName="SHA-512" password="CC35"/>
  <autoFilter ref="C87:K16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101</v>
      </c>
      <c r="L4" s="19"/>
      <c r="M4" s="130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Střecha domova mládeže, spojovací krček a dílny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538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ROUND((SUM(BE85:BE120)),  2)</f>
        <v>0</v>
      </c>
      <c r="G33" s="37"/>
      <c r="H33" s="37"/>
      <c r="I33" s="147">
        <v>0.20999999999999999</v>
      </c>
      <c r="J33" s="146">
        <f>ROUND(((SUM(BE85:BE120))*I33),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ROUND((SUM(BF85:BF120)),  2)</f>
        <v>0</v>
      </c>
      <c r="G34" s="37"/>
      <c r="H34" s="37"/>
      <c r="I34" s="147">
        <v>0.14999999999999999</v>
      </c>
      <c r="J34" s="146">
        <f>ROUND(((SUM(BF85:BF120))*I34),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ROUND((SUM(BG85:BG120)),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ROUND((SUM(BH85:BH120)),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ROUND((SUM(BI85:BI120)),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SO 05 - přístavek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105</v>
      </c>
      <c r="D57" s="161"/>
      <c r="E57" s="161"/>
      <c r="F57" s="161"/>
      <c r="G57" s="161"/>
      <c r="H57" s="161"/>
      <c r="I57" s="161"/>
      <c r="J57" s="162" t="s">
        <v>106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107</v>
      </c>
    </row>
    <row r="60" hidden="1" s="9" customFormat="1" ht="24.96" customHeight="1">
      <c r="A60" s="9"/>
      <c r="B60" s="164"/>
      <c r="C60" s="165"/>
      <c r="D60" s="166" t="s">
        <v>108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111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112</v>
      </c>
      <c r="E62" s="173"/>
      <c r="F62" s="173"/>
      <c r="G62" s="173"/>
      <c r="H62" s="173"/>
      <c r="I62" s="173"/>
      <c r="J62" s="174">
        <f>J89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4"/>
      <c r="C63" s="165"/>
      <c r="D63" s="166" t="s">
        <v>114</v>
      </c>
      <c r="E63" s="167"/>
      <c r="F63" s="167"/>
      <c r="G63" s="167"/>
      <c r="H63" s="167"/>
      <c r="I63" s="167"/>
      <c r="J63" s="168">
        <f>J95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0"/>
      <c r="C64" s="171"/>
      <c r="D64" s="172" t="s">
        <v>115</v>
      </c>
      <c r="E64" s="173"/>
      <c r="F64" s="173"/>
      <c r="G64" s="173"/>
      <c r="H64" s="173"/>
      <c r="I64" s="173"/>
      <c r="J64" s="174">
        <f>J96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0"/>
      <c r="C65" s="171"/>
      <c r="D65" s="172" t="s">
        <v>117</v>
      </c>
      <c r="E65" s="173"/>
      <c r="F65" s="173"/>
      <c r="G65" s="173"/>
      <c r="H65" s="173"/>
      <c r="I65" s="173"/>
      <c r="J65" s="174">
        <f>J110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/>
    <row r="69" hidden="1"/>
    <row r="70" hidden="1"/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119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Střecha domova mládeže, spojovací krček a dílny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102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SO 05 - přístavek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>Školní 280, 331 01 Plasy</v>
      </c>
      <c r="G79" s="39"/>
      <c r="H79" s="39"/>
      <c r="I79" s="31" t="s">
        <v>23</v>
      </c>
      <c r="J79" s="71" t="str">
        <f>IF(J12="","",J12)</f>
        <v>22. 6. 2021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>Gymnázium a střední odborná škola, Plasy</v>
      </c>
      <c r="G81" s="39"/>
      <c r="H81" s="39"/>
      <c r="I81" s="31" t="s">
        <v>31</v>
      </c>
      <c r="J81" s="35" t="str">
        <f>E21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IF(E18="","",E18)</f>
        <v>Vyplň údaj</v>
      </c>
      <c r="G82" s="39"/>
      <c r="H82" s="39"/>
      <c r="I82" s="31" t="s">
        <v>34</v>
      </c>
      <c r="J82" s="35" t="str">
        <f>E24</f>
        <v>Ing. Jaroslav Suchý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120</v>
      </c>
      <c r="D84" s="179" t="s">
        <v>57</v>
      </c>
      <c r="E84" s="179" t="s">
        <v>53</v>
      </c>
      <c r="F84" s="179" t="s">
        <v>54</v>
      </c>
      <c r="G84" s="179" t="s">
        <v>121</v>
      </c>
      <c r="H84" s="179" t="s">
        <v>122</v>
      </c>
      <c r="I84" s="179" t="s">
        <v>123</v>
      </c>
      <c r="J84" s="179" t="s">
        <v>106</v>
      </c>
      <c r="K84" s="180" t="s">
        <v>124</v>
      </c>
      <c r="L84" s="181"/>
      <c r="M84" s="91" t="s">
        <v>19</v>
      </c>
      <c r="N84" s="92" t="s">
        <v>42</v>
      </c>
      <c r="O84" s="92" t="s">
        <v>125</v>
      </c>
      <c r="P84" s="92" t="s">
        <v>126</v>
      </c>
      <c r="Q84" s="92" t="s">
        <v>127</v>
      </c>
      <c r="R84" s="92" t="s">
        <v>128</v>
      </c>
      <c r="S84" s="92" t="s">
        <v>129</v>
      </c>
      <c r="T84" s="93" t="s">
        <v>130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131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P86+P95</f>
        <v>0</v>
      </c>
      <c r="Q85" s="95"/>
      <c r="R85" s="184">
        <f>R86+R95</f>
        <v>0.21298889999999998</v>
      </c>
      <c r="S85" s="95"/>
      <c r="T85" s="185">
        <f>T86+T95</f>
        <v>4.297275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71</v>
      </c>
      <c r="AU85" s="16" t="s">
        <v>107</v>
      </c>
      <c r="BK85" s="186">
        <f>BK86+BK95</f>
        <v>0</v>
      </c>
    </row>
    <row r="86" s="12" customFormat="1" ht="25.92" customHeight="1">
      <c r="A86" s="12"/>
      <c r="B86" s="187"/>
      <c r="C86" s="188"/>
      <c r="D86" s="189" t="s">
        <v>71</v>
      </c>
      <c r="E86" s="190" t="s">
        <v>132</v>
      </c>
      <c r="F86" s="190" t="s">
        <v>133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P87+P89</f>
        <v>0</v>
      </c>
      <c r="Q86" s="195"/>
      <c r="R86" s="196">
        <f>R87+R89</f>
        <v>0.0010500000000000002</v>
      </c>
      <c r="S86" s="195"/>
      <c r="T86" s="197">
        <f>T87+T89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80</v>
      </c>
      <c r="AT86" s="199" t="s">
        <v>71</v>
      </c>
      <c r="AU86" s="199" t="s">
        <v>72</v>
      </c>
      <c r="AY86" s="198" t="s">
        <v>134</v>
      </c>
      <c r="BK86" s="200">
        <f>BK87+BK89</f>
        <v>0</v>
      </c>
    </row>
    <row r="87" s="12" customFormat="1" ht="22.8" customHeight="1">
      <c r="A87" s="12"/>
      <c r="B87" s="187"/>
      <c r="C87" s="188"/>
      <c r="D87" s="189" t="s">
        <v>71</v>
      </c>
      <c r="E87" s="201" t="s">
        <v>163</v>
      </c>
      <c r="F87" s="201" t="s">
        <v>164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P88</f>
        <v>0</v>
      </c>
      <c r="Q87" s="195"/>
      <c r="R87" s="196">
        <f>R88</f>
        <v>0.0010500000000000002</v>
      </c>
      <c r="S87" s="195"/>
      <c r="T87" s="197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80</v>
      </c>
      <c r="AT87" s="199" t="s">
        <v>71</v>
      </c>
      <c r="AU87" s="199" t="s">
        <v>80</v>
      </c>
      <c r="AY87" s="198" t="s">
        <v>134</v>
      </c>
      <c r="BK87" s="200">
        <f>BK88</f>
        <v>0</v>
      </c>
    </row>
    <row r="88" s="2" customFormat="1">
      <c r="A88" s="37"/>
      <c r="B88" s="38"/>
      <c r="C88" s="203" t="s">
        <v>80</v>
      </c>
      <c r="D88" s="203" t="s">
        <v>137</v>
      </c>
      <c r="E88" s="204" t="s">
        <v>165</v>
      </c>
      <c r="F88" s="205" t="s">
        <v>166</v>
      </c>
      <c r="G88" s="206" t="s">
        <v>140</v>
      </c>
      <c r="H88" s="207">
        <v>5</v>
      </c>
      <c r="I88" s="208"/>
      <c r="J88" s="207">
        <f>ROUND(I88*H88,2)</f>
        <v>0</v>
      </c>
      <c r="K88" s="205" t="s">
        <v>141</v>
      </c>
      <c r="L88" s="43"/>
      <c r="M88" s="209" t="s">
        <v>19</v>
      </c>
      <c r="N88" s="210" t="s">
        <v>43</v>
      </c>
      <c r="O88" s="83"/>
      <c r="P88" s="211">
        <f>O88*H88</f>
        <v>0</v>
      </c>
      <c r="Q88" s="211">
        <v>0.00021000000000000001</v>
      </c>
      <c r="R88" s="211">
        <f>Q88*H88</f>
        <v>0.0010500000000000002</v>
      </c>
      <c r="S88" s="211">
        <v>0</v>
      </c>
      <c r="T88" s="212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3" t="s">
        <v>142</v>
      </c>
      <c r="AT88" s="213" t="s">
        <v>137</v>
      </c>
      <c r="AU88" s="213" t="s">
        <v>82</v>
      </c>
      <c r="AY88" s="16" t="s">
        <v>134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80</v>
      </c>
      <c r="BK88" s="214">
        <f>ROUND(I88*H88,2)</f>
        <v>0</v>
      </c>
      <c r="BL88" s="16" t="s">
        <v>142</v>
      </c>
      <c r="BM88" s="213" t="s">
        <v>539</v>
      </c>
    </row>
    <row r="89" s="12" customFormat="1" ht="22.8" customHeight="1">
      <c r="A89" s="12"/>
      <c r="B89" s="187"/>
      <c r="C89" s="188"/>
      <c r="D89" s="189" t="s">
        <v>71</v>
      </c>
      <c r="E89" s="201" t="s">
        <v>174</v>
      </c>
      <c r="F89" s="201" t="s">
        <v>175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SUM(P90:P94)</f>
        <v>0</v>
      </c>
      <c r="Q89" s="195"/>
      <c r="R89" s="196">
        <f>SUM(R90:R94)</f>
        <v>0</v>
      </c>
      <c r="S89" s="195"/>
      <c r="T89" s="197">
        <f>SUM(T90:T94)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80</v>
      </c>
      <c r="AT89" s="199" t="s">
        <v>71</v>
      </c>
      <c r="AU89" s="199" t="s">
        <v>80</v>
      </c>
      <c r="AY89" s="198" t="s">
        <v>134</v>
      </c>
      <c r="BK89" s="200">
        <f>SUM(BK90:BK94)</f>
        <v>0</v>
      </c>
    </row>
    <row r="90" s="2" customFormat="1">
      <c r="A90" s="37"/>
      <c r="B90" s="38"/>
      <c r="C90" s="203" t="s">
        <v>82</v>
      </c>
      <c r="D90" s="203" t="s">
        <v>137</v>
      </c>
      <c r="E90" s="204" t="s">
        <v>540</v>
      </c>
      <c r="F90" s="205" t="s">
        <v>541</v>
      </c>
      <c r="G90" s="206" t="s">
        <v>179</v>
      </c>
      <c r="H90" s="207">
        <v>4.2999999999999998</v>
      </c>
      <c r="I90" s="208"/>
      <c r="J90" s="207">
        <f>ROUND(I90*H90,2)</f>
        <v>0</v>
      </c>
      <c r="K90" s="205" t="s">
        <v>141</v>
      </c>
      <c r="L90" s="43"/>
      <c r="M90" s="209" t="s">
        <v>19</v>
      </c>
      <c r="N90" s="210" t="s">
        <v>43</v>
      </c>
      <c r="O90" s="83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3" t="s">
        <v>142</v>
      </c>
      <c r="AT90" s="213" t="s">
        <v>137</v>
      </c>
      <c r="AU90" s="213" t="s">
        <v>82</v>
      </c>
      <c r="AY90" s="16" t="s">
        <v>134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80</v>
      </c>
      <c r="BK90" s="214">
        <f>ROUND(I90*H90,2)</f>
        <v>0</v>
      </c>
      <c r="BL90" s="16" t="s">
        <v>142</v>
      </c>
      <c r="BM90" s="213" t="s">
        <v>542</v>
      </c>
    </row>
    <row r="91" s="2" customFormat="1" ht="21.75" customHeight="1">
      <c r="A91" s="37"/>
      <c r="B91" s="38"/>
      <c r="C91" s="203" t="s">
        <v>135</v>
      </c>
      <c r="D91" s="203" t="s">
        <v>137</v>
      </c>
      <c r="E91" s="204" t="s">
        <v>181</v>
      </c>
      <c r="F91" s="205" t="s">
        <v>182</v>
      </c>
      <c r="G91" s="206" t="s">
        <v>179</v>
      </c>
      <c r="H91" s="207">
        <v>4.2999999999999998</v>
      </c>
      <c r="I91" s="208"/>
      <c r="J91" s="207">
        <f>ROUND(I91*H91,2)</f>
        <v>0</v>
      </c>
      <c r="K91" s="205" t="s">
        <v>141</v>
      </c>
      <c r="L91" s="43"/>
      <c r="M91" s="209" t="s">
        <v>19</v>
      </c>
      <c r="N91" s="210" t="s">
        <v>43</v>
      </c>
      <c r="O91" s="83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142</v>
      </c>
      <c r="AT91" s="213" t="s">
        <v>137</v>
      </c>
      <c r="AU91" s="213" t="s">
        <v>82</v>
      </c>
      <c r="AY91" s="16" t="s">
        <v>134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80</v>
      </c>
      <c r="BK91" s="214">
        <f>ROUND(I91*H91,2)</f>
        <v>0</v>
      </c>
      <c r="BL91" s="16" t="s">
        <v>142</v>
      </c>
      <c r="BM91" s="213" t="s">
        <v>543</v>
      </c>
    </row>
    <row r="92" s="2" customFormat="1">
      <c r="A92" s="37"/>
      <c r="B92" s="38"/>
      <c r="C92" s="203" t="s">
        <v>142</v>
      </c>
      <c r="D92" s="203" t="s">
        <v>137</v>
      </c>
      <c r="E92" s="204" t="s">
        <v>185</v>
      </c>
      <c r="F92" s="205" t="s">
        <v>186</v>
      </c>
      <c r="G92" s="206" t="s">
        <v>179</v>
      </c>
      <c r="H92" s="207">
        <v>60.200000000000003</v>
      </c>
      <c r="I92" s="208"/>
      <c r="J92" s="207">
        <f>ROUND(I92*H92,2)</f>
        <v>0</v>
      </c>
      <c r="K92" s="205" t="s">
        <v>141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142</v>
      </c>
      <c r="AT92" s="213" t="s">
        <v>137</v>
      </c>
      <c r="AU92" s="213" t="s">
        <v>82</v>
      </c>
      <c r="AY92" s="16" t="s">
        <v>134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142</v>
      </c>
      <c r="BM92" s="213" t="s">
        <v>544</v>
      </c>
    </row>
    <row r="93" s="13" customFormat="1">
      <c r="A93" s="13"/>
      <c r="B93" s="215"/>
      <c r="C93" s="216"/>
      <c r="D93" s="217" t="s">
        <v>144</v>
      </c>
      <c r="E93" s="216"/>
      <c r="F93" s="219" t="s">
        <v>545</v>
      </c>
      <c r="G93" s="216"/>
      <c r="H93" s="220">
        <v>60.200000000000003</v>
      </c>
      <c r="I93" s="221"/>
      <c r="J93" s="216"/>
      <c r="K93" s="216"/>
      <c r="L93" s="222"/>
      <c r="M93" s="223"/>
      <c r="N93" s="224"/>
      <c r="O93" s="224"/>
      <c r="P93" s="224"/>
      <c r="Q93" s="224"/>
      <c r="R93" s="224"/>
      <c r="S93" s="224"/>
      <c r="T93" s="22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6" t="s">
        <v>144</v>
      </c>
      <c r="AU93" s="226" t="s">
        <v>82</v>
      </c>
      <c r="AV93" s="13" t="s">
        <v>82</v>
      </c>
      <c r="AW93" s="13" t="s">
        <v>4</v>
      </c>
      <c r="AX93" s="13" t="s">
        <v>80</v>
      </c>
      <c r="AY93" s="226" t="s">
        <v>134</v>
      </c>
    </row>
    <row r="94" s="2" customFormat="1">
      <c r="A94" s="37"/>
      <c r="B94" s="38"/>
      <c r="C94" s="203" t="s">
        <v>158</v>
      </c>
      <c r="D94" s="203" t="s">
        <v>137</v>
      </c>
      <c r="E94" s="204" t="s">
        <v>546</v>
      </c>
      <c r="F94" s="205" t="s">
        <v>547</v>
      </c>
      <c r="G94" s="206" t="s">
        <v>179</v>
      </c>
      <c r="H94" s="207">
        <v>4.2800000000000002</v>
      </c>
      <c r="I94" s="208"/>
      <c r="J94" s="207">
        <f>ROUND(I94*H94,2)</f>
        <v>0</v>
      </c>
      <c r="K94" s="205" t="s">
        <v>141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142</v>
      </c>
      <c r="AT94" s="213" t="s">
        <v>137</v>
      </c>
      <c r="AU94" s="213" t="s">
        <v>82</v>
      </c>
      <c r="AY94" s="16" t="s">
        <v>134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142</v>
      </c>
      <c r="BM94" s="213" t="s">
        <v>548</v>
      </c>
    </row>
    <row r="95" s="12" customFormat="1" ht="25.92" customHeight="1">
      <c r="A95" s="12"/>
      <c r="B95" s="187"/>
      <c r="C95" s="188"/>
      <c r="D95" s="189" t="s">
        <v>71</v>
      </c>
      <c r="E95" s="190" t="s">
        <v>199</v>
      </c>
      <c r="F95" s="190" t="s">
        <v>200</v>
      </c>
      <c r="G95" s="188"/>
      <c r="H95" s="188"/>
      <c r="I95" s="191"/>
      <c r="J95" s="192">
        <f>BK95</f>
        <v>0</v>
      </c>
      <c r="K95" s="188"/>
      <c r="L95" s="193"/>
      <c r="M95" s="194"/>
      <c r="N95" s="195"/>
      <c r="O95" s="195"/>
      <c r="P95" s="196">
        <f>P96+P110</f>
        <v>0</v>
      </c>
      <c r="Q95" s="195"/>
      <c r="R95" s="196">
        <f>R96+R110</f>
        <v>0.21193889999999999</v>
      </c>
      <c r="S95" s="195"/>
      <c r="T95" s="197">
        <f>T96+T110</f>
        <v>4.297275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8" t="s">
        <v>82</v>
      </c>
      <c r="AT95" s="199" t="s">
        <v>71</v>
      </c>
      <c r="AU95" s="199" t="s">
        <v>72</v>
      </c>
      <c r="AY95" s="198" t="s">
        <v>134</v>
      </c>
      <c r="BK95" s="200">
        <f>BK96+BK110</f>
        <v>0</v>
      </c>
    </row>
    <row r="96" s="12" customFormat="1" ht="22.8" customHeight="1">
      <c r="A96" s="12"/>
      <c r="B96" s="187"/>
      <c r="C96" s="188"/>
      <c r="D96" s="189" t="s">
        <v>71</v>
      </c>
      <c r="E96" s="201" t="s">
        <v>201</v>
      </c>
      <c r="F96" s="201" t="s">
        <v>202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SUM(P97:P109)</f>
        <v>0</v>
      </c>
      <c r="Q96" s="195"/>
      <c r="R96" s="196">
        <f>SUM(R97:R109)</f>
        <v>0.1384784</v>
      </c>
      <c r="S96" s="195"/>
      <c r="T96" s="197">
        <f>SUM(T97:T109)</f>
        <v>4.2750750000000002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8" t="s">
        <v>82</v>
      </c>
      <c r="AT96" s="199" t="s">
        <v>71</v>
      </c>
      <c r="AU96" s="199" t="s">
        <v>80</v>
      </c>
      <c r="AY96" s="198" t="s">
        <v>134</v>
      </c>
      <c r="BK96" s="200">
        <f>SUM(BK97:BK109)</f>
        <v>0</v>
      </c>
    </row>
    <row r="97" s="2" customFormat="1" ht="16.5" customHeight="1">
      <c r="A97" s="37"/>
      <c r="B97" s="38"/>
      <c r="C97" s="203" t="s">
        <v>146</v>
      </c>
      <c r="D97" s="203" t="s">
        <v>137</v>
      </c>
      <c r="E97" s="204" t="s">
        <v>549</v>
      </c>
      <c r="F97" s="205" t="s">
        <v>550</v>
      </c>
      <c r="G97" s="206" t="s">
        <v>140</v>
      </c>
      <c r="H97" s="207">
        <v>17</v>
      </c>
      <c r="I97" s="208"/>
      <c r="J97" s="207">
        <f>ROUND(I97*H97,2)</f>
        <v>0</v>
      </c>
      <c r="K97" s="205" t="s">
        <v>141</v>
      </c>
      <c r="L97" s="43"/>
      <c r="M97" s="209" t="s">
        <v>19</v>
      </c>
      <c r="N97" s="210" t="s">
        <v>43</v>
      </c>
      <c r="O97" s="83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3" t="s">
        <v>142</v>
      </c>
      <c r="AT97" s="213" t="s">
        <v>137</v>
      </c>
      <c r="AU97" s="213" t="s">
        <v>82</v>
      </c>
      <c r="AY97" s="16" t="s">
        <v>134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80</v>
      </c>
      <c r="BK97" s="214">
        <f>ROUND(I97*H97,2)</f>
        <v>0</v>
      </c>
      <c r="BL97" s="16" t="s">
        <v>142</v>
      </c>
      <c r="BM97" s="213" t="s">
        <v>551</v>
      </c>
    </row>
    <row r="98" s="2" customFormat="1" ht="16.5" customHeight="1">
      <c r="A98" s="37"/>
      <c r="B98" s="38"/>
      <c r="C98" s="203" t="s">
        <v>169</v>
      </c>
      <c r="D98" s="203" t="s">
        <v>137</v>
      </c>
      <c r="E98" s="204" t="s">
        <v>552</v>
      </c>
      <c r="F98" s="205" t="s">
        <v>553</v>
      </c>
      <c r="G98" s="206" t="s">
        <v>226</v>
      </c>
      <c r="H98" s="207">
        <v>4.75</v>
      </c>
      <c r="I98" s="208"/>
      <c r="J98" s="207">
        <f>ROUND(I98*H98,2)</f>
        <v>0</v>
      </c>
      <c r="K98" s="205" t="s">
        <v>141</v>
      </c>
      <c r="L98" s="43"/>
      <c r="M98" s="209" t="s">
        <v>19</v>
      </c>
      <c r="N98" s="210" t="s">
        <v>43</v>
      </c>
      <c r="O98" s="83"/>
      <c r="P98" s="211">
        <f>O98*H98</f>
        <v>0</v>
      </c>
      <c r="Q98" s="211">
        <v>0</v>
      </c>
      <c r="R98" s="211">
        <f>Q98*H98</f>
        <v>0</v>
      </c>
      <c r="S98" s="211">
        <v>0.0016999999999999999</v>
      </c>
      <c r="T98" s="212">
        <f>S98*H98</f>
        <v>0.0080749999999999988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206</v>
      </c>
      <c r="AT98" s="213" t="s">
        <v>137</v>
      </c>
      <c r="AU98" s="213" t="s">
        <v>82</v>
      </c>
      <c r="AY98" s="16" t="s">
        <v>134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206</v>
      </c>
      <c r="BM98" s="213" t="s">
        <v>554</v>
      </c>
    </row>
    <row r="99" s="2" customFormat="1">
      <c r="A99" s="37"/>
      <c r="B99" s="38"/>
      <c r="C99" s="203" t="s">
        <v>176</v>
      </c>
      <c r="D99" s="203" t="s">
        <v>137</v>
      </c>
      <c r="E99" s="204" t="s">
        <v>555</v>
      </c>
      <c r="F99" s="205" t="s">
        <v>556</v>
      </c>
      <c r="G99" s="206" t="s">
        <v>140</v>
      </c>
      <c r="H99" s="207">
        <v>20</v>
      </c>
      <c r="I99" s="208"/>
      <c r="J99" s="207">
        <f>ROUND(I99*H99,2)</f>
        <v>0</v>
      </c>
      <c r="K99" s="205" t="s">
        <v>141</v>
      </c>
      <c r="L99" s="43"/>
      <c r="M99" s="209" t="s">
        <v>19</v>
      </c>
      <c r="N99" s="210" t="s">
        <v>43</v>
      </c>
      <c r="O99" s="83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3" t="s">
        <v>206</v>
      </c>
      <c r="AT99" s="213" t="s">
        <v>137</v>
      </c>
      <c r="AU99" s="213" t="s">
        <v>82</v>
      </c>
      <c r="AY99" s="16" t="s">
        <v>134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80</v>
      </c>
      <c r="BK99" s="214">
        <f>ROUND(I99*H99,2)</f>
        <v>0</v>
      </c>
      <c r="BL99" s="16" t="s">
        <v>206</v>
      </c>
      <c r="BM99" s="213" t="s">
        <v>557</v>
      </c>
    </row>
    <row r="100" s="2" customFormat="1" ht="16.5" customHeight="1">
      <c r="A100" s="37"/>
      <c r="B100" s="38"/>
      <c r="C100" s="227" t="s">
        <v>163</v>
      </c>
      <c r="D100" s="227" t="s">
        <v>215</v>
      </c>
      <c r="E100" s="228" t="s">
        <v>558</v>
      </c>
      <c r="F100" s="229" t="s">
        <v>559</v>
      </c>
      <c r="G100" s="230" t="s">
        <v>179</v>
      </c>
      <c r="H100" s="231">
        <v>0.01</v>
      </c>
      <c r="I100" s="232"/>
      <c r="J100" s="231">
        <f>ROUND(I100*H100,2)</f>
        <v>0</v>
      </c>
      <c r="K100" s="229" t="s">
        <v>141</v>
      </c>
      <c r="L100" s="233"/>
      <c r="M100" s="234" t="s">
        <v>19</v>
      </c>
      <c r="N100" s="235" t="s">
        <v>43</v>
      </c>
      <c r="O100" s="83"/>
      <c r="P100" s="211">
        <f>O100*H100</f>
        <v>0</v>
      </c>
      <c r="Q100" s="211">
        <v>1</v>
      </c>
      <c r="R100" s="211">
        <f>Q100*H100</f>
        <v>0.01</v>
      </c>
      <c r="S100" s="211">
        <v>0</v>
      </c>
      <c r="T100" s="21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3" t="s">
        <v>219</v>
      </c>
      <c r="AT100" s="213" t="s">
        <v>215</v>
      </c>
      <c r="AU100" s="213" t="s">
        <v>82</v>
      </c>
      <c r="AY100" s="16" t="s">
        <v>134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80</v>
      </c>
      <c r="BK100" s="214">
        <f>ROUND(I100*H100,2)</f>
        <v>0</v>
      </c>
      <c r="BL100" s="16" t="s">
        <v>206</v>
      </c>
      <c r="BM100" s="213" t="s">
        <v>560</v>
      </c>
    </row>
    <row r="101" s="13" customFormat="1">
      <c r="A101" s="13"/>
      <c r="B101" s="215"/>
      <c r="C101" s="216"/>
      <c r="D101" s="217" t="s">
        <v>144</v>
      </c>
      <c r="E101" s="216"/>
      <c r="F101" s="219" t="s">
        <v>561</v>
      </c>
      <c r="G101" s="216"/>
      <c r="H101" s="220">
        <v>0.01</v>
      </c>
      <c r="I101" s="221"/>
      <c r="J101" s="216"/>
      <c r="K101" s="216"/>
      <c r="L101" s="222"/>
      <c r="M101" s="223"/>
      <c r="N101" s="224"/>
      <c r="O101" s="224"/>
      <c r="P101" s="224"/>
      <c r="Q101" s="224"/>
      <c r="R101" s="224"/>
      <c r="S101" s="224"/>
      <c r="T101" s="22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6" t="s">
        <v>144</v>
      </c>
      <c r="AU101" s="226" t="s">
        <v>82</v>
      </c>
      <c r="AV101" s="13" t="s">
        <v>82</v>
      </c>
      <c r="AW101" s="13" t="s">
        <v>4</v>
      </c>
      <c r="AX101" s="13" t="s">
        <v>80</v>
      </c>
      <c r="AY101" s="226" t="s">
        <v>134</v>
      </c>
    </row>
    <row r="102" s="2" customFormat="1" ht="16.5" customHeight="1">
      <c r="A102" s="37"/>
      <c r="B102" s="38"/>
      <c r="C102" s="203" t="s">
        <v>184</v>
      </c>
      <c r="D102" s="203" t="s">
        <v>137</v>
      </c>
      <c r="E102" s="204" t="s">
        <v>562</v>
      </c>
      <c r="F102" s="205" t="s">
        <v>563</v>
      </c>
      <c r="G102" s="206" t="s">
        <v>140</v>
      </c>
      <c r="H102" s="207">
        <v>17</v>
      </c>
      <c r="I102" s="208"/>
      <c r="J102" s="207">
        <f>ROUND(I102*H102,2)</f>
        <v>0</v>
      </c>
      <c r="K102" s="205" t="s">
        <v>141</v>
      </c>
      <c r="L102" s="43"/>
      <c r="M102" s="209" t="s">
        <v>19</v>
      </c>
      <c r="N102" s="210" t="s">
        <v>43</v>
      </c>
      <c r="O102" s="83"/>
      <c r="P102" s="211">
        <f>O102*H102</f>
        <v>0</v>
      </c>
      <c r="Q102" s="211">
        <v>0.00088000000000000003</v>
      </c>
      <c r="R102" s="211">
        <f>Q102*H102</f>
        <v>0.014960000000000001</v>
      </c>
      <c r="S102" s="211">
        <v>0</v>
      </c>
      <c r="T102" s="21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206</v>
      </c>
      <c r="AT102" s="213" t="s">
        <v>137</v>
      </c>
      <c r="AU102" s="213" t="s">
        <v>82</v>
      </c>
      <c r="AY102" s="16" t="s">
        <v>134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80</v>
      </c>
      <c r="BK102" s="214">
        <f>ROUND(I102*H102,2)</f>
        <v>0</v>
      </c>
      <c r="BL102" s="16" t="s">
        <v>206</v>
      </c>
      <c r="BM102" s="213" t="s">
        <v>564</v>
      </c>
    </row>
    <row r="103" s="2" customFormat="1">
      <c r="A103" s="37"/>
      <c r="B103" s="38"/>
      <c r="C103" s="203" t="s">
        <v>189</v>
      </c>
      <c r="D103" s="203" t="s">
        <v>137</v>
      </c>
      <c r="E103" s="204" t="s">
        <v>565</v>
      </c>
      <c r="F103" s="205" t="s">
        <v>566</v>
      </c>
      <c r="G103" s="206" t="s">
        <v>140</v>
      </c>
      <c r="H103" s="207">
        <v>2.3599999999999999</v>
      </c>
      <c r="I103" s="208"/>
      <c r="J103" s="207">
        <f>ROUND(I103*H103,2)</f>
        <v>0</v>
      </c>
      <c r="K103" s="205" t="s">
        <v>141</v>
      </c>
      <c r="L103" s="43"/>
      <c r="M103" s="209" t="s">
        <v>19</v>
      </c>
      <c r="N103" s="210" t="s">
        <v>43</v>
      </c>
      <c r="O103" s="83"/>
      <c r="P103" s="211">
        <f>O103*H103</f>
        <v>0</v>
      </c>
      <c r="Q103" s="211">
        <v>0.00093999999999999997</v>
      </c>
      <c r="R103" s="211">
        <f>Q103*H103</f>
        <v>0.0022183999999999997</v>
      </c>
      <c r="S103" s="211">
        <v>0</v>
      </c>
      <c r="T103" s="212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206</v>
      </c>
      <c r="AT103" s="213" t="s">
        <v>137</v>
      </c>
      <c r="AU103" s="213" t="s">
        <v>82</v>
      </c>
      <c r="AY103" s="16" t="s">
        <v>134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80</v>
      </c>
      <c r="BK103" s="214">
        <f>ROUND(I103*H103,2)</f>
        <v>0</v>
      </c>
      <c r="BL103" s="16" t="s">
        <v>206</v>
      </c>
      <c r="BM103" s="213" t="s">
        <v>567</v>
      </c>
    </row>
    <row r="104" s="13" customFormat="1">
      <c r="A104" s="13"/>
      <c r="B104" s="215"/>
      <c r="C104" s="216"/>
      <c r="D104" s="217" t="s">
        <v>144</v>
      </c>
      <c r="E104" s="218" t="s">
        <v>19</v>
      </c>
      <c r="F104" s="219" t="s">
        <v>568</v>
      </c>
      <c r="G104" s="216"/>
      <c r="H104" s="220">
        <v>2.3599999999999999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6" t="s">
        <v>144</v>
      </c>
      <c r="AU104" s="226" t="s">
        <v>82</v>
      </c>
      <c r="AV104" s="13" t="s">
        <v>82</v>
      </c>
      <c r="AW104" s="13" t="s">
        <v>33</v>
      </c>
      <c r="AX104" s="13" t="s">
        <v>80</v>
      </c>
      <c r="AY104" s="226" t="s">
        <v>134</v>
      </c>
    </row>
    <row r="105" s="2" customFormat="1">
      <c r="A105" s="37"/>
      <c r="B105" s="38"/>
      <c r="C105" s="227" t="s">
        <v>195</v>
      </c>
      <c r="D105" s="227" t="s">
        <v>215</v>
      </c>
      <c r="E105" s="228" t="s">
        <v>569</v>
      </c>
      <c r="F105" s="229" t="s">
        <v>570</v>
      </c>
      <c r="G105" s="230" t="s">
        <v>140</v>
      </c>
      <c r="H105" s="231">
        <v>22.260000000000002</v>
      </c>
      <c r="I105" s="232"/>
      <c r="J105" s="231">
        <f>ROUND(I105*H105,2)</f>
        <v>0</v>
      </c>
      <c r="K105" s="229" t="s">
        <v>141</v>
      </c>
      <c r="L105" s="233"/>
      <c r="M105" s="234" t="s">
        <v>19</v>
      </c>
      <c r="N105" s="235" t="s">
        <v>43</v>
      </c>
      <c r="O105" s="83"/>
      <c r="P105" s="211">
        <f>O105*H105</f>
        <v>0</v>
      </c>
      <c r="Q105" s="211">
        <v>0.0050000000000000001</v>
      </c>
      <c r="R105" s="211">
        <f>Q105*H105</f>
        <v>0.11130000000000001</v>
      </c>
      <c r="S105" s="211">
        <v>0</v>
      </c>
      <c r="T105" s="21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219</v>
      </c>
      <c r="AT105" s="213" t="s">
        <v>215</v>
      </c>
      <c r="AU105" s="213" t="s">
        <v>82</v>
      </c>
      <c r="AY105" s="16" t="s">
        <v>134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206</v>
      </c>
      <c r="BM105" s="213" t="s">
        <v>571</v>
      </c>
    </row>
    <row r="106" s="13" customFormat="1">
      <c r="A106" s="13"/>
      <c r="B106" s="215"/>
      <c r="C106" s="216"/>
      <c r="D106" s="217" t="s">
        <v>144</v>
      </c>
      <c r="E106" s="216"/>
      <c r="F106" s="219" t="s">
        <v>572</v>
      </c>
      <c r="G106" s="216"/>
      <c r="H106" s="220">
        <v>22.260000000000002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6" t="s">
        <v>144</v>
      </c>
      <c r="AU106" s="226" t="s">
        <v>82</v>
      </c>
      <c r="AV106" s="13" t="s">
        <v>82</v>
      </c>
      <c r="AW106" s="13" t="s">
        <v>4</v>
      </c>
      <c r="AX106" s="13" t="s">
        <v>80</v>
      </c>
      <c r="AY106" s="226" t="s">
        <v>134</v>
      </c>
    </row>
    <row r="107" s="2" customFormat="1" ht="21.75" customHeight="1">
      <c r="A107" s="37"/>
      <c r="B107" s="38"/>
      <c r="C107" s="203" t="s">
        <v>203</v>
      </c>
      <c r="D107" s="203" t="s">
        <v>137</v>
      </c>
      <c r="E107" s="204" t="s">
        <v>573</v>
      </c>
      <c r="F107" s="205" t="s">
        <v>574</v>
      </c>
      <c r="G107" s="206" t="s">
        <v>140</v>
      </c>
      <c r="H107" s="207">
        <v>17</v>
      </c>
      <c r="I107" s="208"/>
      <c r="J107" s="207">
        <f>ROUND(I107*H107,2)</f>
        <v>0</v>
      </c>
      <c r="K107" s="205" t="s">
        <v>141</v>
      </c>
      <c r="L107" s="43"/>
      <c r="M107" s="209" t="s">
        <v>19</v>
      </c>
      <c r="N107" s="210" t="s">
        <v>43</v>
      </c>
      <c r="O107" s="83"/>
      <c r="P107" s="211">
        <f>O107*H107</f>
        <v>0</v>
      </c>
      <c r="Q107" s="211">
        <v>0</v>
      </c>
      <c r="R107" s="211">
        <f>Q107*H107</f>
        <v>0</v>
      </c>
      <c r="S107" s="211">
        <v>0.16700000000000001</v>
      </c>
      <c r="T107" s="212">
        <f>S107*H107</f>
        <v>2.839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3" t="s">
        <v>206</v>
      </c>
      <c r="AT107" s="213" t="s">
        <v>137</v>
      </c>
      <c r="AU107" s="213" t="s">
        <v>82</v>
      </c>
      <c r="AY107" s="16" t="s">
        <v>134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80</v>
      </c>
      <c r="BK107" s="214">
        <f>ROUND(I107*H107,2)</f>
        <v>0</v>
      </c>
      <c r="BL107" s="16" t="s">
        <v>206</v>
      </c>
      <c r="BM107" s="213" t="s">
        <v>575</v>
      </c>
    </row>
    <row r="108" s="2" customFormat="1">
      <c r="A108" s="37"/>
      <c r="B108" s="38"/>
      <c r="C108" s="203" t="s">
        <v>210</v>
      </c>
      <c r="D108" s="203" t="s">
        <v>137</v>
      </c>
      <c r="E108" s="204" t="s">
        <v>576</v>
      </c>
      <c r="F108" s="205" t="s">
        <v>577</v>
      </c>
      <c r="G108" s="206" t="s">
        <v>140</v>
      </c>
      <c r="H108" s="207">
        <v>17</v>
      </c>
      <c r="I108" s="208"/>
      <c r="J108" s="207">
        <f>ROUND(I108*H108,2)</f>
        <v>0</v>
      </c>
      <c r="K108" s="205" t="s">
        <v>141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0.084000000000000005</v>
      </c>
      <c r="T108" s="212">
        <f>S108*H108</f>
        <v>1.4280000000000002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206</v>
      </c>
      <c r="AT108" s="213" t="s">
        <v>137</v>
      </c>
      <c r="AU108" s="213" t="s">
        <v>82</v>
      </c>
      <c r="AY108" s="16" t="s">
        <v>134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206</v>
      </c>
      <c r="BM108" s="213" t="s">
        <v>578</v>
      </c>
    </row>
    <row r="109" s="2" customFormat="1">
      <c r="A109" s="37"/>
      <c r="B109" s="38"/>
      <c r="C109" s="203" t="s">
        <v>9</v>
      </c>
      <c r="D109" s="203" t="s">
        <v>137</v>
      </c>
      <c r="E109" s="204" t="s">
        <v>579</v>
      </c>
      <c r="F109" s="205" t="s">
        <v>580</v>
      </c>
      <c r="G109" s="206" t="s">
        <v>179</v>
      </c>
      <c r="H109" s="207">
        <v>0.14000000000000001</v>
      </c>
      <c r="I109" s="208"/>
      <c r="J109" s="207">
        <f>ROUND(I109*H109,2)</f>
        <v>0</v>
      </c>
      <c r="K109" s="205" t="s">
        <v>141</v>
      </c>
      <c r="L109" s="43"/>
      <c r="M109" s="209" t="s">
        <v>19</v>
      </c>
      <c r="N109" s="210" t="s">
        <v>43</v>
      </c>
      <c r="O109" s="83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3" t="s">
        <v>206</v>
      </c>
      <c r="AT109" s="213" t="s">
        <v>137</v>
      </c>
      <c r="AU109" s="213" t="s">
        <v>82</v>
      </c>
      <c r="AY109" s="16" t="s">
        <v>134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80</v>
      </c>
      <c r="BK109" s="214">
        <f>ROUND(I109*H109,2)</f>
        <v>0</v>
      </c>
      <c r="BL109" s="16" t="s">
        <v>206</v>
      </c>
      <c r="BM109" s="213" t="s">
        <v>581</v>
      </c>
    </row>
    <row r="110" s="12" customFormat="1" ht="22.8" customHeight="1">
      <c r="A110" s="12"/>
      <c r="B110" s="187"/>
      <c r="C110" s="188"/>
      <c r="D110" s="189" t="s">
        <v>71</v>
      </c>
      <c r="E110" s="201" t="s">
        <v>248</v>
      </c>
      <c r="F110" s="201" t="s">
        <v>249</v>
      </c>
      <c r="G110" s="188"/>
      <c r="H110" s="188"/>
      <c r="I110" s="191"/>
      <c r="J110" s="202">
        <f>BK110</f>
        <v>0</v>
      </c>
      <c r="K110" s="188"/>
      <c r="L110" s="193"/>
      <c r="M110" s="194"/>
      <c r="N110" s="195"/>
      <c r="O110" s="195"/>
      <c r="P110" s="196">
        <f>SUM(P111:P120)</f>
        <v>0</v>
      </c>
      <c r="Q110" s="195"/>
      <c r="R110" s="196">
        <f>SUM(R111:R120)</f>
        <v>0.073460499999999998</v>
      </c>
      <c r="S110" s="195"/>
      <c r="T110" s="197">
        <f>SUM(T111:T120)</f>
        <v>0.022199999999999998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82</v>
      </c>
      <c r="AT110" s="199" t="s">
        <v>71</v>
      </c>
      <c r="AU110" s="199" t="s">
        <v>80</v>
      </c>
      <c r="AY110" s="198" t="s">
        <v>134</v>
      </c>
      <c r="BK110" s="200">
        <f>SUM(BK111:BK120)</f>
        <v>0</v>
      </c>
    </row>
    <row r="111" s="2" customFormat="1" ht="16.5" customHeight="1">
      <c r="A111" s="37"/>
      <c r="B111" s="38"/>
      <c r="C111" s="203" t="s">
        <v>206</v>
      </c>
      <c r="D111" s="203" t="s">
        <v>137</v>
      </c>
      <c r="E111" s="204" t="s">
        <v>267</v>
      </c>
      <c r="F111" s="205" t="s">
        <v>268</v>
      </c>
      <c r="G111" s="206" t="s">
        <v>226</v>
      </c>
      <c r="H111" s="207">
        <v>4.75</v>
      </c>
      <c r="I111" s="208"/>
      <c r="J111" s="207">
        <f>ROUND(I111*H111,2)</f>
        <v>0</v>
      </c>
      <c r="K111" s="205" t="s">
        <v>141</v>
      </c>
      <c r="L111" s="43"/>
      <c r="M111" s="209" t="s">
        <v>19</v>
      </c>
      <c r="N111" s="210" t="s">
        <v>43</v>
      </c>
      <c r="O111" s="83"/>
      <c r="P111" s="211">
        <f>O111*H111</f>
        <v>0</v>
      </c>
      <c r="Q111" s="211">
        <v>0</v>
      </c>
      <c r="R111" s="211">
        <f>Q111*H111</f>
        <v>0</v>
      </c>
      <c r="S111" s="211">
        <v>0.0025999999999999999</v>
      </c>
      <c r="T111" s="212">
        <f>S111*H111</f>
        <v>0.01235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206</v>
      </c>
      <c r="AT111" s="213" t="s">
        <v>137</v>
      </c>
      <c r="AU111" s="213" t="s">
        <v>82</v>
      </c>
      <c r="AY111" s="16" t="s">
        <v>134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80</v>
      </c>
      <c r="BK111" s="214">
        <f>ROUND(I111*H111,2)</f>
        <v>0</v>
      </c>
      <c r="BL111" s="16" t="s">
        <v>206</v>
      </c>
      <c r="BM111" s="213" t="s">
        <v>582</v>
      </c>
    </row>
    <row r="112" s="2" customFormat="1" ht="16.5" customHeight="1">
      <c r="A112" s="37"/>
      <c r="B112" s="38"/>
      <c r="C112" s="203" t="s">
        <v>229</v>
      </c>
      <c r="D112" s="203" t="s">
        <v>137</v>
      </c>
      <c r="E112" s="204" t="s">
        <v>271</v>
      </c>
      <c r="F112" s="205" t="s">
        <v>272</v>
      </c>
      <c r="G112" s="206" t="s">
        <v>226</v>
      </c>
      <c r="H112" s="207">
        <v>2.5</v>
      </c>
      <c r="I112" s="208"/>
      <c r="J112" s="207">
        <f>ROUND(I112*H112,2)</f>
        <v>0</v>
      </c>
      <c r="K112" s="205" t="s">
        <v>141</v>
      </c>
      <c r="L112" s="43"/>
      <c r="M112" s="209" t="s">
        <v>19</v>
      </c>
      <c r="N112" s="210" t="s">
        <v>43</v>
      </c>
      <c r="O112" s="83"/>
      <c r="P112" s="211">
        <f>O112*H112</f>
        <v>0</v>
      </c>
      <c r="Q112" s="211">
        <v>0</v>
      </c>
      <c r="R112" s="211">
        <f>Q112*H112</f>
        <v>0</v>
      </c>
      <c r="S112" s="211">
        <v>0.0039399999999999999</v>
      </c>
      <c r="T112" s="212">
        <f>S112*H112</f>
        <v>0.0098499999999999994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3" t="s">
        <v>206</v>
      </c>
      <c r="AT112" s="213" t="s">
        <v>137</v>
      </c>
      <c r="AU112" s="213" t="s">
        <v>82</v>
      </c>
      <c r="AY112" s="16" t="s">
        <v>134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6" t="s">
        <v>80</v>
      </c>
      <c r="BK112" s="214">
        <f>ROUND(I112*H112,2)</f>
        <v>0</v>
      </c>
      <c r="BL112" s="16" t="s">
        <v>206</v>
      </c>
      <c r="BM112" s="213" t="s">
        <v>583</v>
      </c>
    </row>
    <row r="113" s="2" customFormat="1">
      <c r="A113" s="37"/>
      <c r="B113" s="38"/>
      <c r="C113" s="203" t="s">
        <v>234</v>
      </c>
      <c r="D113" s="203" t="s">
        <v>137</v>
      </c>
      <c r="E113" s="204" t="s">
        <v>284</v>
      </c>
      <c r="F113" s="205" t="s">
        <v>285</v>
      </c>
      <c r="G113" s="206" t="s">
        <v>226</v>
      </c>
      <c r="H113" s="207">
        <v>4.75</v>
      </c>
      <c r="I113" s="208"/>
      <c r="J113" s="207">
        <f>ROUND(I113*H113,2)</f>
        <v>0</v>
      </c>
      <c r="K113" s="205" t="s">
        <v>141</v>
      </c>
      <c r="L113" s="43"/>
      <c r="M113" s="209" t="s">
        <v>19</v>
      </c>
      <c r="N113" s="210" t="s">
        <v>43</v>
      </c>
      <c r="O113" s="83"/>
      <c r="P113" s="211">
        <f>O113*H113</f>
        <v>0</v>
      </c>
      <c r="Q113" s="211">
        <v>0.0022799999999999999</v>
      </c>
      <c r="R113" s="211">
        <f>Q113*H113</f>
        <v>0.010829999999999999</v>
      </c>
      <c r="S113" s="211">
        <v>0</v>
      </c>
      <c r="T113" s="21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3" t="s">
        <v>206</v>
      </c>
      <c r="AT113" s="213" t="s">
        <v>137</v>
      </c>
      <c r="AU113" s="213" t="s">
        <v>82</v>
      </c>
      <c r="AY113" s="16" t="s">
        <v>134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80</v>
      </c>
      <c r="BK113" s="214">
        <f>ROUND(I113*H113,2)</f>
        <v>0</v>
      </c>
      <c r="BL113" s="16" t="s">
        <v>206</v>
      </c>
      <c r="BM113" s="213" t="s">
        <v>584</v>
      </c>
    </row>
    <row r="114" s="2" customFormat="1">
      <c r="A114" s="37"/>
      <c r="B114" s="38"/>
      <c r="C114" s="203" t="s">
        <v>239</v>
      </c>
      <c r="D114" s="203" t="s">
        <v>137</v>
      </c>
      <c r="E114" s="204" t="s">
        <v>288</v>
      </c>
      <c r="F114" s="205" t="s">
        <v>289</v>
      </c>
      <c r="G114" s="206" t="s">
        <v>226</v>
      </c>
      <c r="H114" s="207">
        <v>3.4500000000000002</v>
      </c>
      <c r="I114" s="208"/>
      <c r="J114" s="207">
        <f>ROUND(I114*H114,2)</f>
        <v>0</v>
      </c>
      <c r="K114" s="205" t="s">
        <v>141</v>
      </c>
      <c r="L114" s="43"/>
      <c r="M114" s="209" t="s">
        <v>19</v>
      </c>
      <c r="N114" s="210" t="s">
        <v>43</v>
      </c>
      <c r="O114" s="83"/>
      <c r="P114" s="211">
        <f>O114*H114</f>
        <v>0</v>
      </c>
      <c r="Q114" s="211">
        <v>0.0043800000000000002</v>
      </c>
      <c r="R114" s="211">
        <f>Q114*H114</f>
        <v>0.015111000000000001</v>
      </c>
      <c r="S114" s="211">
        <v>0</v>
      </c>
      <c r="T114" s="21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206</v>
      </c>
      <c r="AT114" s="213" t="s">
        <v>137</v>
      </c>
      <c r="AU114" s="213" t="s">
        <v>82</v>
      </c>
      <c r="AY114" s="16" t="s">
        <v>134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80</v>
      </c>
      <c r="BK114" s="214">
        <f>ROUND(I114*H114,2)</f>
        <v>0</v>
      </c>
      <c r="BL114" s="16" t="s">
        <v>206</v>
      </c>
      <c r="BM114" s="213" t="s">
        <v>585</v>
      </c>
    </row>
    <row r="115" s="2" customFormat="1">
      <c r="A115" s="37"/>
      <c r="B115" s="38"/>
      <c r="C115" s="203" t="s">
        <v>244</v>
      </c>
      <c r="D115" s="203" t="s">
        <v>137</v>
      </c>
      <c r="E115" s="204" t="s">
        <v>586</v>
      </c>
      <c r="F115" s="205" t="s">
        <v>587</v>
      </c>
      <c r="G115" s="206" t="s">
        <v>226</v>
      </c>
      <c r="H115" s="207">
        <v>11.800000000000001</v>
      </c>
      <c r="I115" s="208"/>
      <c r="J115" s="207">
        <f>ROUND(I115*H115,2)</f>
        <v>0</v>
      </c>
      <c r="K115" s="205" t="s">
        <v>141</v>
      </c>
      <c r="L115" s="43"/>
      <c r="M115" s="209" t="s">
        <v>19</v>
      </c>
      <c r="N115" s="210" t="s">
        <v>43</v>
      </c>
      <c r="O115" s="83"/>
      <c r="P115" s="211">
        <f>O115*H115</f>
        <v>0</v>
      </c>
      <c r="Q115" s="211">
        <v>0.0028900000000000002</v>
      </c>
      <c r="R115" s="211">
        <f>Q115*H115</f>
        <v>0.034102000000000007</v>
      </c>
      <c r="S115" s="211">
        <v>0</v>
      </c>
      <c r="T115" s="212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3" t="s">
        <v>206</v>
      </c>
      <c r="AT115" s="213" t="s">
        <v>137</v>
      </c>
      <c r="AU115" s="213" t="s">
        <v>82</v>
      </c>
      <c r="AY115" s="16" t="s">
        <v>134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80</v>
      </c>
      <c r="BK115" s="214">
        <f>ROUND(I115*H115,2)</f>
        <v>0</v>
      </c>
      <c r="BL115" s="16" t="s">
        <v>206</v>
      </c>
      <c r="BM115" s="213" t="s">
        <v>588</v>
      </c>
    </row>
    <row r="116" s="13" customFormat="1">
      <c r="A116" s="13"/>
      <c r="B116" s="215"/>
      <c r="C116" s="216"/>
      <c r="D116" s="217" t="s">
        <v>144</v>
      </c>
      <c r="E116" s="218" t="s">
        <v>19</v>
      </c>
      <c r="F116" s="219" t="s">
        <v>589</v>
      </c>
      <c r="G116" s="216"/>
      <c r="H116" s="220">
        <v>11.800000000000001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6" t="s">
        <v>144</v>
      </c>
      <c r="AU116" s="226" t="s">
        <v>82</v>
      </c>
      <c r="AV116" s="13" t="s">
        <v>82</v>
      </c>
      <c r="AW116" s="13" t="s">
        <v>33</v>
      </c>
      <c r="AX116" s="13" t="s">
        <v>80</v>
      </c>
      <c r="AY116" s="226" t="s">
        <v>134</v>
      </c>
    </row>
    <row r="117" s="2" customFormat="1" ht="21.75" customHeight="1">
      <c r="A117" s="37"/>
      <c r="B117" s="38"/>
      <c r="C117" s="203" t="s">
        <v>7</v>
      </c>
      <c r="D117" s="203" t="s">
        <v>137</v>
      </c>
      <c r="E117" s="204" t="s">
        <v>590</v>
      </c>
      <c r="F117" s="205" t="s">
        <v>591</v>
      </c>
      <c r="G117" s="206" t="s">
        <v>226</v>
      </c>
      <c r="H117" s="207">
        <v>4.75</v>
      </c>
      <c r="I117" s="208"/>
      <c r="J117" s="207">
        <f>ROUND(I117*H117,2)</f>
        <v>0</v>
      </c>
      <c r="K117" s="205" t="s">
        <v>141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0.0016299999999999999</v>
      </c>
      <c r="R117" s="211">
        <f>Q117*H117</f>
        <v>0.0077424999999999994</v>
      </c>
      <c r="S117" s="211">
        <v>0</v>
      </c>
      <c r="T117" s="21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206</v>
      </c>
      <c r="AT117" s="213" t="s">
        <v>137</v>
      </c>
      <c r="AU117" s="213" t="s">
        <v>82</v>
      </c>
      <c r="AY117" s="16" t="s">
        <v>134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206</v>
      </c>
      <c r="BM117" s="213" t="s">
        <v>592</v>
      </c>
    </row>
    <row r="118" s="2" customFormat="1">
      <c r="A118" s="37"/>
      <c r="B118" s="38"/>
      <c r="C118" s="203" t="s">
        <v>253</v>
      </c>
      <c r="D118" s="203" t="s">
        <v>137</v>
      </c>
      <c r="E118" s="204" t="s">
        <v>593</v>
      </c>
      <c r="F118" s="205" t="s">
        <v>594</v>
      </c>
      <c r="G118" s="206" t="s">
        <v>301</v>
      </c>
      <c r="H118" s="207">
        <v>1</v>
      </c>
      <c r="I118" s="208"/>
      <c r="J118" s="207">
        <f>ROUND(I118*H118,2)</f>
        <v>0</v>
      </c>
      <c r="K118" s="205" t="s">
        <v>141</v>
      </c>
      <c r="L118" s="43"/>
      <c r="M118" s="209" t="s">
        <v>19</v>
      </c>
      <c r="N118" s="210" t="s">
        <v>43</v>
      </c>
      <c r="O118" s="83"/>
      <c r="P118" s="211">
        <f>O118*H118</f>
        <v>0</v>
      </c>
      <c r="Q118" s="211">
        <v>0.00025000000000000001</v>
      </c>
      <c r="R118" s="211">
        <f>Q118*H118</f>
        <v>0.00025000000000000001</v>
      </c>
      <c r="S118" s="211">
        <v>0</v>
      </c>
      <c r="T118" s="21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3" t="s">
        <v>206</v>
      </c>
      <c r="AT118" s="213" t="s">
        <v>137</v>
      </c>
      <c r="AU118" s="213" t="s">
        <v>82</v>
      </c>
      <c r="AY118" s="16" t="s">
        <v>134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80</v>
      </c>
      <c r="BK118" s="214">
        <f>ROUND(I118*H118,2)</f>
        <v>0</v>
      </c>
      <c r="BL118" s="16" t="s">
        <v>206</v>
      </c>
      <c r="BM118" s="213" t="s">
        <v>595</v>
      </c>
    </row>
    <row r="119" s="2" customFormat="1">
      <c r="A119" s="37"/>
      <c r="B119" s="38"/>
      <c r="C119" s="203" t="s">
        <v>257</v>
      </c>
      <c r="D119" s="203" t="s">
        <v>137</v>
      </c>
      <c r="E119" s="204" t="s">
        <v>304</v>
      </c>
      <c r="F119" s="205" t="s">
        <v>305</v>
      </c>
      <c r="G119" s="206" t="s">
        <v>226</v>
      </c>
      <c r="H119" s="207">
        <v>2.5</v>
      </c>
      <c r="I119" s="208"/>
      <c r="J119" s="207">
        <f>ROUND(I119*H119,2)</f>
        <v>0</v>
      </c>
      <c r="K119" s="205" t="s">
        <v>141</v>
      </c>
      <c r="L119" s="43"/>
      <c r="M119" s="209" t="s">
        <v>19</v>
      </c>
      <c r="N119" s="210" t="s">
        <v>43</v>
      </c>
      <c r="O119" s="83"/>
      <c r="P119" s="211">
        <f>O119*H119</f>
        <v>0</v>
      </c>
      <c r="Q119" s="211">
        <v>0.0021700000000000001</v>
      </c>
      <c r="R119" s="211">
        <f>Q119*H119</f>
        <v>0.0054250000000000001</v>
      </c>
      <c r="S119" s="211">
        <v>0</v>
      </c>
      <c r="T119" s="21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3" t="s">
        <v>206</v>
      </c>
      <c r="AT119" s="213" t="s">
        <v>137</v>
      </c>
      <c r="AU119" s="213" t="s">
        <v>82</v>
      </c>
      <c r="AY119" s="16" t="s">
        <v>134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206</v>
      </c>
      <c r="BM119" s="213" t="s">
        <v>596</v>
      </c>
    </row>
    <row r="120" s="2" customFormat="1">
      <c r="A120" s="37"/>
      <c r="B120" s="38"/>
      <c r="C120" s="203" t="s">
        <v>261</v>
      </c>
      <c r="D120" s="203" t="s">
        <v>137</v>
      </c>
      <c r="E120" s="204" t="s">
        <v>308</v>
      </c>
      <c r="F120" s="205" t="s">
        <v>309</v>
      </c>
      <c r="G120" s="206" t="s">
        <v>179</v>
      </c>
      <c r="H120" s="207">
        <v>0.070000000000000007</v>
      </c>
      <c r="I120" s="208"/>
      <c r="J120" s="207">
        <f>ROUND(I120*H120,2)</f>
        <v>0</v>
      </c>
      <c r="K120" s="205" t="s">
        <v>141</v>
      </c>
      <c r="L120" s="43"/>
      <c r="M120" s="240" t="s">
        <v>19</v>
      </c>
      <c r="N120" s="241" t="s">
        <v>43</v>
      </c>
      <c r="O120" s="242"/>
      <c r="P120" s="243">
        <f>O120*H120</f>
        <v>0</v>
      </c>
      <c r="Q120" s="243">
        <v>0</v>
      </c>
      <c r="R120" s="243">
        <f>Q120*H120</f>
        <v>0</v>
      </c>
      <c r="S120" s="243">
        <v>0</v>
      </c>
      <c r="T120" s="24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3" t="s">
        <v>206</v>
      </c>
      <c r="AT120" s="213" t="s">
        <v>137</v>
      </c>
      <c r="AU120" s="213" t="s">
        <v>82</v>
      </c>
      <c r="AY120" s="16" t="s">
        <v>134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6" t="s">
        <v>80</v>
      </c>
      <c r="BK120" s="214">
        <f>ROUND(I120*H120,2)</f>
        <v>0</v>
      </c>
      <c r="BL120" s="16" t="s">
        <v>206</v>
      </c>
      <c r="BM120" s="213" t="s">
        <v>597</v>
      </c>
    </row>
    <row r="121" s="2" customFormat="1" ht="6.96" customHeight="1">
      <c r="A121" s="37"/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43"/>
      <c r="M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</sheetData>
  <sheetProtection sheet="1" autoFilter="0" formatColumns="0" formatRows="0" objects="1" scenarios="1" spinCount="100000" saltValue="wZW9JU5oAvDO0bTxda5vAfXWx8gu1zTGQV3uomiU2P6rI52f2ZcqXk31BH9mB+3oQlN52Ba6QoNbkBJTlIkrqQ==" hashValue="SbTJugYDJ10XMWSEheFyuYh3EOMeM83WypAh9REQMHHH4JQFTxtnq2WZe5Dlxin8gZO6n1LFPGjnoR3A52Z/JA==" algorithmName="SHA-512" password="CC35"/>
  <autoFilter ref="C84:K12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101</v>
      </c>
      <c r="L4" s="19"/>
      <c r="M4" s="130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Střecha domova mládeže, spojovací krček a dílny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598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ROUND((SUM(BE86:BE134)),  2)</f>
        <v>0</v>
      </c>
      <c r="G33" s="37"/>
      <c r="H33" s="37"/>
      <c r="I33" s="147">
        <v>0.20999999999999999</v>
      </c>
      <c r="J33" s="146">
        <f>ROUND(((SUM(BE86:BE134))*I33),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ROUND((SUM(BF86:BF134)),  2)</f>
        <v>0</v>
      </c>
      <c r="G34" s="37"/>
      <c r="H34" s="37"/>
      <c r="I34" s="147">
        <v>0.14999999999999999</v>
      </c>
      <c r="J34" s="146">
        <f>ROUND(((SUM(BF86:BF134))*I34),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ROUND((SUM(BG86:BG134)),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ROUND((SUM(BH86:BH134)),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ROUND((SUM(BI86:BI134)),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SO 06 - chodba před tělocvičnou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105</v>
      </c>
      <c r="D57" s="161"/>
      <c r="E57" s="161"/>
      <c r="F57" s="161"/>
      <c r="G57" s="161"/>
      <c r="H57" s="161"/>
      <c r="I57" s="161"/>
      <c r="J57" s="162" t="s">
        <v>106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107</v>
      </c>
    </row>
    <row r="60" hidden="1" s="9" customFormat="1" ht="24.96" customHeight="1">
      <c r="A60" s="9"/>
      <c r="B60" s="164"/>
      <c r="C60" s="165"/>
      <c r="D60" s="166" t="s">
        <v>108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111</v>
      </c>
      <c r="E61" s="173"/>
      <c r="F61" s="173"/>
      <c r="G61" s="173"/>
      <c r="H61" s="173"/>
      <c r="I61" s="173"/>
      <c r="J61" s="174">
        <f>J88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112</v>
      </c>
      <c r="E62" s="173"/>
      <c r="F62" s="173"/>
      <c r="G62" s="173"/>
      <c r="H62" s="173"/>
      <c r="I62" s="173"/>
      <c r="J62" s="174">
        <f>J90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4"/>
      <c r="C63" s="165"/>
      <c r="D63" s="166" t="s">
        <v>114</v>
      </c>
      <c r="E63" s="167"/>
      <c r="F63" s="167"/>
      <c r="G63" s="167"/>
      <c r="H63" s="167"/>
      <c r="I63" s="167"/>
      <c r="J63" s="168">
        <f>J92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0"/>
      <c r="C64" s="171"/>
      <c r="D64" s="172" t="s">
        <v>116</v>
      </c>
      <c r="E64" s="173"/>
      <c r="F64" s="173"/>
      <c r="G64" s="173"/>
      <c r="H64" s="173"/>
      <c r="I64" s="173"/>
      <c r="J64" s="174">
        <f>J93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0"/>
      <c r="C65" s="171"/>
      <c r="D65" s="172" t="s">
        <v>117</v>
      </c>
      <c r="E65" s="173"/>
      <c r="F65" s="173"/>
      <c r="G65" s="173"/>
      <c r="H65" s="173"/>
      <c r="I65" s="173"/>
      <c r="J65" s="174">
        <f>J110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0"/>
      <c r="C66" s="171"/>
      <c r="D66" s="172" t="s">
        <v>118</v>
      </c>
      <c r="E66" s="173"/>
      <c r="F66" s="173"/>
      <c r="G66" s="173"/>
      <c r="H66" s="173"/>
      <c r="I66" s="173"/>
      <c r="J66" s="174">
        <f>J129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119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Střecha domova mládeže, spojovací krček a dílny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102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SO 06 - chodba před tělocvičnou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Školní 280, 331 01 Plasy</v>
      </c>
      <c r="G80" s="39"/>
      <c r="H80" s="39"/>
      <c r="I80" s="31" t="s">
        <v>23</v>
      </c>
      <c r="J80" s="71" t="str">
        <f>IF(J12="","",J12)</f>
        <v>22. 6. 2021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>Gymnázium a střední odborná škola, Plasy</v>
      </c>
      <c r="G82" s="39"/>
      <c r="H82" s="39"/>
      <c r="I82" s="31" t="s">
        <v>31</v>
      </c>
      <c r="J82" s="35" t="str">
        <f>E21</f>
        <v xml:space="preserve"> 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Ing. Jaroslav Suchý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120</v>
      </c>
      <c r="D85" s="179" t="s">
        <v>57</v>
      </c>
      <c r="E85" s="179" t="s">
        <v>53</v>
      </c>
      <c r="F85" s="179" t="s">
        <v>54</v>
      </c>
      <c r="G85" s="179" t="s">
        <v>121</v>
      </c>
      <c r="H85" s="179" t="s">
        <v>122</v>
      </c>
      <c r="I85" s="179" t="s">
        <v>123</v>
      </c>
      <c r="J85" s="179" t="s">
        <v>106</v>
      </c>
      <c r="K85" s="180" t="s">
        <v>124</v>
      </c>
      <c r="L85" s="181"/>
      <c r="M85" s="91" t="s">
        <v>19</v>
      </c>
      <c r="N85" s="92" t="s">
        <v>42</v>
      </c>
      <c r="O85" s="92" t="s">
        <v>125</v>
      </c>
      <c r="P85" s="92" t="s">
        <v>126</v>
      </c>
      <c r="Q85" s="92" t="s">
        <v>127</v>
      </c>
      <c r="R85" s="92" t="s">
        <v>128</v>
      </c>
      <c r="S85" s="92" t="s">
        <v>129</v>
      </c>
      <c r="T85" s="93" t="s">
        <v>130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131</v>
      </c>
      <c r="D86" s="39"/>
      <c r="E86" s="39"/>
      <c r="F86" s="39"/>
      <c r="G86" s="39"/>
      <c r="H86" s="39"/>
      <c r="I86" s="39"/>
      <c r="J86" s="182">
        <f>BK86</f>
        <v>0</v>
      </c>
      <c r="K86" s="39"/>
      <c r="L86" s="43"/>
      <c r="M86" s="94"/>
      <c r="N86" s="183"/>
      <c r="O86" s="95"/>
      <c r="P86" s="184">
        <f>P87+P92</f>
        <v>0</v>
      </c>
      <c r="Q86" s="95"/>
      <c r="R86" s="184">
        <f>R87+R92</f>
        <v>0.85558909999999999</v>
      </c>
      <c r="S86" s="95"/>
      <c r="T86" s="185">
        <f>T87+T92</f>
        <v>0.16966700000000001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107</v>
      </c>
      <c r="BK86" s="186">
        <f>BK87+BK92</f>
        <v>0</v>
      </c>
    </row>
    <row r="87" s="12" customFormat="1" ht="25.92" customHeight="1">
      <c r="A87" s="12"/>
      <c r="B87" s="187"/>
      <c r="C87" s="188"/>
      <c r="D87" s="189" t="s">
        <v>71</v>
      </c>
      <c r="E87" s="190" t="s">
        <v>132</v>
      </c>
      <c r="F87" s="190" t="s">
        <v>133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P88+P90</f>
        <v>0</v>
      </c>
      <c r="Q87" s="195"/>
      <c r="R87" s="196">
        <f>R88+R90</f>
        <v>0.00063000000000000003</v>
      </c>
      <c r="S87" s="195"/>
      <c r="T87" s="197">
        <f>T88+T90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80</v>
      </c>
      <c r="AT87" s="199" t="s">
        <v>71</v>
      </c>
      <c r="AU87" s="199" t="s">
        <v>72</v>
      </c>
      <c r="AY87" s="198" t="s">
        <v>134</v>
      </c>
      <c r="BK87" s="200">
        <f>BK88+BK90</f>
        <v>0</v>
      </c>
    </row>
    <row r="88" s="12" customFormat="1" ht="22.8" customHeight="1">
      <c r="A88" s="12"/>
      <c r="B88" s="187"/>
      <c r="C88" s="188"/>
      <c r="D88" s="189" t="s">
        <v>71</v>
      </c>
      <c r="E88" s="201" t="s">
        <v>163</v>
      </c>
      <c r="F88" s="201" t="s">
        <v>164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P89</f>
        <v>0</v>
      </c>
      <c r="Q88" s="195"/>
      <c r="R88" s="196">
        <f>R89</f>
        <v>0.00063000000000000003</v>
      </c>
      <c r="S88" s="195"/>
      <c r="T88" s="19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80</v>
      </c>
      <c r="AT88" s="199" t="s">
        <v>71</v>
      </c>
      <c r="AU88" s="199" t="s">
        <v>80</v>
      </c>
      <c r="AY88" s="198" t="s">
        <v>134</v>
      </c>
      <c r="BK88" s="200">
        <f>BK89</f>
        <v>0</v>
      </c>
    </row>
    <row r="89" s="2" customFormat="1">
      <c r="A89" s="37"/>
      <c r="B89" s="38"/>
      <c r="C89" s="203" t="s">
        <v>80</v>
      </c>
      <c r="D89" s="203" t="s">
        <v>137</v>
      </c>
      <c r="E89" s="204" t="s">
        <v>165</v>
      </c>
      <c r="F89" s="205" t="s">
        <v>166</v>
      </c>
      <c r="G89" s="206" t="s">
        <v>140</v>
      </c>
      <c r="H89" s="207">
        <v>3</v>
      </c>
      <c r="I89" s="208"/>
      <c r="J89" s="207">
        <f>ROUND(I89*H89,2)</f>
        <v>0</v>
      </c>
      <c r="K89" s="205" t="s">
        <v>141</v>
      </c>
      <c r="L89" s="43"/>
      <c r="M89" s="209" t="s">
        <v>19</v>
      </c>
      <c r="N89" s="210" t="s">
        <v>43</v>
      </c>
      <c r="O89" s="83"/>
      <c r="P89" s="211">
        <f>O89*H89</f>
        <v>0</v>
      </c>
      <c r="Q89" s="211">
        <v>0.00021000000000000001</v>
      </c>
      <c r="R89" s="211">
        <f>Q89*H89</f>
        <v>0.00063000000000000003</v>
      </c>
      <c r="S89" s="211">
        <v>0</v>
      </c>
      <c r="T89" s="212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3" t="s">
        <v>142</v>
      </c>
      <c r="AT89" s="213" t="s">
        <v>137</v>
      </c>
      <c r="AU89" s="213" t="s">
        <v>82</v>
      </c>
      <c r="AY89" s="16" t="s">
        <v>134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80</v>
      </c>
      <c r="BK89" s="214">
        <f>ROUND(I89*H89,2)</f>
        <v>0</v>
      </c>
      <c r="BL89" s="16" t="s">
        <v>142</v>
      </c>
      <c r="BM89" s="213" t="s">
        <v>599</v>
      </c>
    </row>
    <row r="90" s="12" customFormat="1" ht="22.8" customHeight="1">
      <c r="A90" s="12"/>
      <c r="B90" s="187"/>
      <c r="C90" s="188"/>
      <c r="D90" s="189" t="s">
        <v>71</v>
      </c>
      <c r="E90" s="201" t="s">
        <v>174</v>
      </c>
      <c r="F90" s="201" t="s">
        <v>175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P91</f>
        <v>0</v>
      </c>
      <c r="Q90" s="195"/>
      <c r="R90" s="196">
        <f>R91</f>
        <v>0</v>
      </c>
      <c r="S90" s="195"/>
      <c r="T90" s="197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80</v>
      </c>
      <c r="AT90" s="199" t="s">
        <v>71</v>
      </c>
      <c r="AU90" s="199" t="s">
        <v>80</v>
      </c>
      <c r="AY90" s="198" t="s">
        <v>134</v>
      </c>
      <c r="BK90" s="200">
        <f>BK91</f>
        <v>0</v>
      </c>
    </row>
    <row r="91" s="2" customFormat="1">
      <c r="A91" s="37"/>
      <c r="B91" s="38"/>
      <c r="C91" s="203" t="s">
        <v>82</v>
      </c>
      <c r="D91" s="203" t="s">
        <v>137</v>
      </c>
      <c r="E91" s="204" t="s">
        <v>335</v>
      </c>
      <c r="F91" s="205" t="s">
        <v>336</v>
      </c>
      <c r="G91" s="206" t="s">
        <v>179</v>
      </c>
      <c r="H91" s="207">
        <v>0.17000000000000001</v>
      </c>
      <c r="I91" s="208"/>
      <c r="J91" s="207">
        <f>ROUND(I91*H91,2)</f>
        <v>0</v>
      </c>
      <c r="K91" s="205" t="s">
        <v>141</v>
      </c>
      <c r="L91" s="43"/>
      <c r="M91" s="209" t="s">
        <v>19</v>
      </c>
      <c r="N91" s="210" t="s">
        <v>43</v>
      </c>
      <c r="O91" s="83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142</v>
      </c>
      <c r="AT91" s="213" t="s">
        <v>137</v>
      </c>
      <c r="AU91" s="213" t="s">
        <v>82</v>
      </c>
      <c r="AY91" s="16" t="s">
        <v>134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80</v>
      </c>
      <c r="BK91" s="214">
        <f>ROUND(I91*H91,2)</f>
        <v>0</v>
      </c>
      <c r="BL91" s="16" t="s">
        <v>142</v>
      </c>
      <c r="BM91" s="213" t="s">
        <v>600</v>
      </c>
    </row>
    <row r="92" s="12" customFormat="1" ht="25.92" customHeight="1">
      <c r="A92" s="12"/>
      <c r="B92" s="187"/>
      <c r="C92" s="188"/>
      <c r="D92" s="189" t="s">
        <v>71</v>
      </c>
      <c r="E92" s="190" t="s">
        <v>199</v>
      </c>
      <c r="F92" s="190" t="s">
        <v>200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P93+P110+P129</f>
        <v>0</v>
      </c>
      <c r="Q92" s="195"/>
      <c r="R92" s="196">
        <f>R93+R110+R129</f>
        <v>0.85495909999999997</v>
      </c>
      <c r="S92" s="195"/>
      <c r="T92" s="197">
        <f>T93+T110+T129</f>
        <v>0.16966700000000001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82</v>
      </c>
      <c r="AT92" s="199" t="s">
        <v>71</v>
      </c>
      <c r="AU92" s="199" t="s">
        <v>72</v>
      </c>
      <c r="AY92" s="198" t="s">
        <v>134</v>
      </c>
      <c r="BK92" s="200">
        <f>BK93+BK110+BK129</f>
        <v>0</v>
      </c>
    </row>
    <row r="93" s="12" customFormat="1" ht="22.8" customHeight="1">
      <c r="A93" s="12"/>
      <c r="B93" s="187"/>
      <c r="C93" s="188"/>
      <c r="D93" s="189" t="s">
        <v>71</v>
      </c>
      <c r="E93" s="201" t="s">
        <v>208</v>
      </c>
      <c r="F93" s="201" t="s">
        <v>209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SUM(P94:P109)</f>
        <v>0</v>
      </c>
      <c r="Q93" s="195"/>
      <c r="R93" s="196">
        <f>SUM(R94:R109)</f>
        <v>0.6395770999999999</v>
      </c>
      <c r="S93" s="195"/>
      <c r="T93" s="197">
        <f>SUM(T94:T109)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82</v>
      </c>
      <c r="AT93" s="199" t="s">
        <v>71</v>
      </c>
      <c r="AU93" s="199" t="s">
        <v>80</v>
      </c>
      <c r="AY93" s="198" t="s">
        <v>134</v>
      </c>
      <c r="BK93" s="200">
        <f>SUM(BK94:BK109)</f>
        <v>0</v>
      </c>
    </row>
    <row r="94" s="2" customFormat="1">
      <c r="A94" s="37"/>
      <c r="B94" s="38"/>
      <c r="C94" s="203" t="s">
        <v>135</v>
      </c>
      <c r="D94" s="203" t="s">
        <v>137</v>
      </c>
      <c r="E94" s="204" t="s">
        <v>385</v>
      </c>
      <c r="F94" s="205" t="s">
        <v>386</v>
      </c>
      <c r="G94" s="206" t="s">
        <v>140</v>
      </c>
      <c r="H94" s="207">
        <v>17.800000000000001</v>
      </c>
      <c r="I94" s="208"/>
      <c r="J94" s="207">
        <f>ROUND(I94*H94,2)</f>
        <v>0</v>
      </c>
      <c r="K94" s="205" t="s">
        <v>141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0.0161</v>
      </c>
      <c r="R94" s="211">
        <f>Q94*H94</f>
        <v>0.28658</v>
      </c>
      <c r="S94" s="211">
        <v>0</v>
      </c>
      <c r="T94" s="21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206</v>
      </c>
      <c r="AT94" s="213" t="s">
        <v>137</v>
      </c>
      <c r="AU94" s="213" t="s">
        <v>82</v>
      </c>
      <c r="AY94" s="16" t="s">
        <v>134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206</v>
      </c>
      <c r="BM94" s="213" t="s">
        <v>601</v>
      </c>
    </row>
    <row r="95" s="2" customFormat="1">
      <c r="A95" s="37"/>
      <c r="B95" s="38"/>
      <c r="C95" s="203" t="s">
        <v>142</v>
      </c>
      <c r="D95" s="203" t="s">
        <v>137</v>
      </c>
      <c r="E95" s="204" t="s">
        <v>211</v>
      </c>
      <c r="F95" s="205" t="s">
        <v>212</v>
      </c>
      <c r="G95" s="206" t="s">
        <v>140</v>
      </c>
      <c r="H95" s="207">
        <v>8.9000000000000004</v>
      </c>
      <c r="I95" s="208"/>
      <c r="J95" s="207">
        <f>ROUND(I95*H95,2)</f>
        <v>0</v>
      </c>
      <c r="K95" s="205" t="s">
        <v>141</v>
      </c>
      <c r="L95" s="43"/>
      <c r="M95" s="209" t="s">
        <v>19</v>
      </c>
      <c r="N95" s="210" t="s">
        <v>43</v>
      </c>
      <c r="O95" s="83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3" t="s">
        <v>206</v>
      </c>
      <c r="AT95" s="213" t="s">
        <v>137</v>
      </c>
      <c r="AU95" s="213" t="s">
        <v>82</v>
      </c>
      <c r="AY95" s="16" t="s">
        <v>134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80</v>
      </c>
      <c r="BK95" s="214">
        <f>ROUND(I95*H95,2)</f>
        <v>0</v>
      </c>
      <c r="BL95" s="16" t="s">
        <v>206</v>
      </c>
      <c r="BM95" s="213" t="s">
        <v>602</v>
      </c>
    </row>
    <row r="96" s="13" customFormat="1">
      <c r="A96" s="13"/>
      <c r="B96" s="215"/>
      <c r="C96" s="216"/>
      <c r="D96" s="217" t="s">
        <v>144</v>
      </c>
      <c r="E96" s="218" t="s">
        <v>19</v>
      </c>
      <c r="F96" s="219" t="s">
        <v>603</v>
      </c>
      <c r="G96" s="216"/>
      <c r="H96" s="220">
        <v>8.9000000000000004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6" t="s">
        <v>144</v>
      </c>
      <c r="AU96" s="226" t="s">
        <v>82</v>
      </c>
      <c r="AV96" s="13" t="s">
        <v>82</v>
      </c>
      <c r="AW96" s="13" t="s">
        <v>33</v>
      </c>
      <c r="AX96" s="13" t="s">
        <v>80</v>
      </c>
      <c r="AY96" s="226" t="s">
        <v>134</v>
      </c>
    </row>
    <row r="97" s="2" customFormat="1" ht="16.5" customHeight="1">
      <c r="A97" s="37"/>
      <c r="B97" s="38"/>
      <c r="C97" s="227" t="s">
        <v>158</v>
      </c>
      <c r="D97" s="227" t="s">
        <v>215</v>
      </c>
      <c r="E97" s="228" t="s">
        <v>216</v>
      </c>
      <c r="F97" s="229" t="s">
        <v>217</v>
      </c>
      <c r="G97" s="230" t="s">
        <v>218</v>
      </c>
      <c r="H97" s="231">
        <v>0.33000000000000002</v>
      </c>
      <c r="I97" s="232"/>
      <c r="J97" s="231">
        <f>ROUND(I97*H97,2)</f>
        <v>0</v>
      </c>
      <c r="K97" s="229" t="s">
        <v>141</v>
      </c>
      <c r="L97" s="233"/>
      <c r="M97" s="234" t="s">
        <v>19</v>
      </c>
      <c r="N97" s="235" t="s">
        <v>43</v>
      </c>
      <c r="O97" s="83"/>
      <c r="P97" s="211">
        <f>O97*H97</f>
        <v>0</v>
      </c>
      <c r="Q97" s="211">
        <v>0.55000000000000004</v>
      </c>
      <c r="R97" s="211">
        <f>Q97*H97</f>
        <v>0.18150000000000002</v>
      </c>
      <c r="S97" s="211">
        <v>0</v>
      </c>
      <c r="T97" s="212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3" t="s">
        <v>219</v>
      </c>
      <c r="AT97" s="213" t="s">
        <v>215</v>
      </c>
      <c r="AU97" s="213" t="s">
        <v>82</v>
      </c>
      <c r="AY97" s="16" t="s">
        <v>134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80</v>
      </c>
      <c r="BK97" s="214">
        <f>ROUND(I97*H97,2)</f>
        <v>0</v>
      </c>
      <c r="BL97" s="16" t="s">
        <v>206</v>
      </c>
      <c r="BM97" s="213" t="s">
        <v>604</v>
      </c>
    </row>
    <row r="98" s="2" customFormat="1">
      <c r="A98" s="37"/>
      <c r="B98" s="38"/>
      <c r="C98" s="39"/>
      <c r="D98" s="217" t="s">
        <v>221</v>
      </c>
      <c r="E98" s="39"/>
      <c r="F98" s="236" t="s">
        <v>222</v>
      </c>
      <c r="G98" s="39"/>
      <c r="H98" s="39"/>
      <c r="I98" s="237"/>
      <c r="J98" s="39"/>
      <c r="K98" s="39"/>
      <c r="L98" s="43"/>
      <c r="M98" s="238"/>
      <c r="N98" s="239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221</v>
      </c>
      <c r="AU98" s="16" t="s">
        <v>82</v>
      </c>
    </row>
    <row r="99" s="13" customFormat="1">
      <c r="A99" s="13"/>
      <c r="B99" s="215"/>
      <c r="C99" s="216"/>
      <c r="D99" s="217" t="s">
        <v>144</v>
      </c>
      <c r="E99" s="218" t="s">
        <v>19</v>
      </c>
      <c r="F99" s="219" t="s">
        <v>605</v>
      </c>
      <c r="G99" s="216"/>
      <c r="H99" s="220">
        <v>0.33000000000000002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6" t="s">
        <v>144</v>
      </c>
      <c r="AU99" s="226" t="s">
        <v>82</v>
      </c>
      <c r="AV99" s="13" t="s">
        <v>82</v>
      </c>
      <c r="AW99" s="13" t="s">
        <v>33</v>
      </c>
      <c r="AX99" s="13" t="s">
        <v>80</v>
      </c>
      <c r="AY99" s="226" t="s">
        <v>134</v>
      </c>
    </row>
    <row r="100" s="2" customFormat="1" ht="16.5" customHeight="1">
      <c r="A100" s="37"/>
      <c r="B100" s="38"/>
      <c r="C100" s="203" t="s">
        <v>146</v>
      </c>
      <c r="D100" s="203" t="s">
        <v>137</v>
      </c>
      <c r="E100" s="204" t="s">
        <v>224</v>
      </c>
      <c r="F100" s="205" t="s">
        <v>225</v>
      </c>
      <c r="G100" s="206" t="s">
        <v>226</v>
      </c>
      <c r="H100" s="207">
        <v>19.5</v>
      </c>
      <c r="I100" s="208"/>
      <c r="J100" s="207">
        <f>ROUND(I100*H100,2)</f>
        <v>0</v>
      </c>
      <c r="K100" s="205" t="s">
        <v>141</v>
      </c>
      <c r="L100" s="43"/>
      <c r="M100" s="209" t="s">
        <v>19</v>
      </c>
      <c r="N100" s="210" t="s">
        <v>43</v>
      </c>
      <c r="O100" s="83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3" t="s">
        <v>206</v>
      </c>
      <c r="AT100" s="213" t="s">
        <v>137</v>
      </c>
      <c r="AU100" s="213" t="s">
        <v>82</v>
      </c>
      <c r="AY100" s="16" t="s">
        <v>134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80</v>
      </c>
      <c r="BK100" s="214">
        <f>ROUND(I100*H100,2)</f>
        <v>0</v>
      </c>
      <c r="BL100" s="16" t="s">
        <v>206</v>
      </c>
      <c r="BM100" s="213" t="s">
        <v>606</v>
      </c>
    </row>
    <row r="101" s="13" customFormat="1">
      <c r="A101" s="13"/>
      <c r="B101" s="215"/>
      <c r="C101" s="216"/>
      <c r="D101" s="217" t="s">
        <v>144</v>
      </c>
      <c r="E101" s="218" t="s">
        <v>19</v>
      </c>
      <c r="F101" s="219" t="s">
        <v>607</v>
      </c>
      <c r="G101" s="216"/>
      <c r="H101" s="220">
        <v>19.5</v>
      </c>
      <c r="I101" s="221"/>
      <c r="J101" s="216"/>
      <c r="K101" s="216"/>
      <c r="L101" s="222"/>
      <c r="M101" s="223"/>
      <c r="N101" s="224"/>
      <c r="O101" s="224"/>
      <c r="P101" s="224"/>
      <c r="Q101" s="224"/>
      <c r="R101" s="224"/>
      <c r="S101" s="224"/>
      <c r="T101" s="22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6" t="s">
        <v>144</v>
      </c>
      <c r="AU101" s="226" t="s">
        <v>82</v>
      </c>
      <c r="AV101" s="13" t="s">
        <v>82</v>
      </c>
      <c r="AW101" s="13" t="s">
        <v>33</v>
      </c>
      <c r="AX101" s="13" t="s">
        <v>80</v>
      </c>
      <c r="AY101" s="226" t="s">
        <v>134</v>
      </c>
    </row>
    <row r="102" s="2" customFormat="1" ht="16.5" customHeight="1">
      <c r="A102" s="37"/>
      <c r="B102" s="38"/>
      <c r="C102" s="227" t="s">
        <v>169</v>
      </c>
      <c r="D102" s="227" t="s">
        <v>215</v>
      </c>
      <c r="E102" s="228" t="s">
        <v>230</v>
      </c>
      <c r="F102" s="229" t="s">
        <v>231</v>
      </c>
      <c r="G102" s="230" t="s">
        <v>218</v>
      </c>
      <c r="H102" s="231">
        <v>0.050000000000000003</v>
      </c>
      <c r="I102" s="232"/>
      <c r="J102" s="231">
        <f>ROUND(I102*H102,2)</f>
        <v>0</v>
      </c>
      <c r="K102" s="229" t="s">
        <v>141</v>
      </c>
      <c r="L102" s="233"/>
      <c r="M102" s="234" t="s">
        <v>19</v>
      </c>
      <c r="N102" s="235" t="s">
        <v>43</v>
      </c>
      <c r="O102" s="83"/>
      <c r="P102" s="211">
        <f>O102*H102</f>
        <v>0</v>
      </c>
      <c r="Q102" s="211">
        <v>0.55000000000000004</v>
      </c>
      <c r="R102" s="211">
        <f>Q102*H102</f>
        <v>0.027500000000000004</v>
      </c>
      <c r="S102" s="211">
        <v>0</v>
      </c>
      <c r="T102" s="21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219</v>
      </c>
      <c r="AT102" s="213" t="s">
        <v>215</v>
      </c>
      <c r="AU102" s="213" t="s">
        <v>82</v>
      </c>
      <c r="AY102" s="16" t="s">
        <v>134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80</v>
      </c>
      <c r="BK102" s="214">
        <f>ROUND(I102*H102,2)</f>
        <v>0</v>
      </c>
      <c r="BL102" s="16" t="s">
        <v>206</v>
      </c>
      <c r="BM102" s="213" t="s">
        <v>608</v>
      </c>
    </row>
    <row r="103" s="13" customFormat="1">
      <c r="A103" s="13"/>
      <c r="B103" s="215"/>
      <c r="C103" s="216"/>
      <c r="D103" s="217" t="s">
        <v>144</v>
      </c>
      <c r="E103" s="218" t="s">
        <v>19</v>
      </c>
      <c r="F103" s="219" t="s">
        <v>609</v>
      </c>
      <c r="G103" s="216"/>
      <c r="H103" s="220">
        <v>0.050000000000000003</v>
      </c>
      <c r="I103" s="221"/>
      <c r="J103" s="216"/>
      <c r="K103" s="216"/>
      <c r="L103" s="222"/>
      <c r="M103" s="223"/>
      <c r="N103" s="224"/>
      <c r="O103" s="224"/>
      <c r="P103" s="224"/>
      <c r="Q103" s="224"/>
      <c r="R103" s="224"/>
      <c r="S103" s="224"/>
      <c r="T103" s="22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6" t="s">
        <v>144</v>
      </c>
      <c r="AU103" s="226" t="s">
        <v>82</v>
      </c>
      <c r="AV103" s="13" t="s">
        <v>82</v>
      </c>
      <c r="AW103" s="13" t="s">
        <v>33</v>
      </c>
      <c r="AX103" s="13" t="s">
        <v>80</v>
      </c>
      <c r="AY103" s="226" t="s">
        <v>134</v>
      </c>
    </row>
    <row r="104" s="2" customFormat="1">
      <c r="A104" s="37"/>
      <c r="B104" s="38"/>
      <c r="C104" s="203" t="s">
        <v>176</v>
      </c>
      <c r="D104" s="203" t="s">
        <v>137</v>
      </c>
      <c r="E104" s="204" t="s">
        <v>378</v>
      </c>
      <c r="F104" s="205" t="s">
        <v>379</v>
      </c>
      <c r="G104" s="206" t="s">
        <v>140</v>
      </c>
      <c r="H104" s="207">
        <v>17.800000000000001</v>
      </c>
      <c r="I104" s="208"/>
      <c r="J104" s="207">
        <f>ROUND(I104*H104,2)</f>
        <v>0</v>
      </c>
      <c r="K104" s="205" t="s">
        <v>141</v>
      </c>
      <c r="L104" s="43"/>
      <c r="M104" s="209" t="s">
        <v>19</v>
      </c>
      <c r="N104" s="210" t="s">
        <v>43</v>
      </c>
      <c r="O104" s="83"/>
      <c r="P104" s="211">
        <f>O104*H104</f>
        <v>0</v>
      </c>
      <c r="Q104" s="211">
        <v>0.0070000000000000001</v>
      </c>
      <c r="R104" s="211">
        <f>Q104*H104</f>
        <v>0.1246</v>
      </c>
      <c r="S104" s="211">
        <v>0</v>
      </c>
      <c r="T104" s="212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3" t="s">
        <v>206</v>
      </c>
      <c r="AT104" s="213" t="s">
        <v>137</v>
      </c>
      <c r="AU104" s="213" t="s">
        <v>82</v>
      </c>
      <c r="AY104" s="16" t="s">
        <v>134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6" t="s">
        <v>80</v>
      </c>
      <c r="BK104" s="214">
        <f>ROUND(I104*H104,2)</f>
        <v>0</v>
      </c>
      <c r="BL104" s="16" t="s">
        <v>206</v>
      </c>
      <c r="BM104" s="213" t="s">
        <v>610</v>
      </c>
    </row>
    <row r="105" s="2" customFormat="1" ht="21.75" customHeight="1">
      <c r="A105" s="37"/>
      <c r="B105" s="38"/>
      <c r="C105" s="203" t="s">
        <v>163</v>
      </c>
      <c r="D105" s="203" t="s">
        <v>137</v>
      </c>
      <c r="E105" s="204" t="s">
        <v>240</v>
      </c>
      <c r="F105" s="205" t="s">
        <v>241</v>
      </c>
      <c r="G105" s="206" t="s">
        <v>218</v>
      </c>
      <c r="H105" s="207">
        <v>0.82999999999999996</v>
      </c>
      <c r="I105" s="208"/>
      <c r="J105" s="207">
        <f>ROUND(I105*H105,2)</f>
        <v>0</v>
      </c>
      <c r="K105" s="205" t="s">
        <v>141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0.023369999999999998</v>
      </c>
      <c r="R105" s="211">
        <f>Q105*H105</f>
        <v>0.019397099999999997</v>
      </c>
      <c r="S105" s="211">
        <v>0</v>
      </c>
      <c r="T105" s="21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206</v>
      </c>
      <c r="AT105" s="213" t="s">
        <v>137</v>
      </c>
      <c r="AU105" s="213" t="s">
        <v>82</v>
      </c>
      <c r="AY105" s="16" t="s">
        <v>134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206</v>
      </c>
      <c r="BM105" s="213" t="s">
        <v>611</v>
      </c>
    </row>
    <row r="106" s="13" customFormat="1">
      <c r="A106" s="13"/>
      <c r="B106" s="215"/>
      <c r="C106" s="216"/>
      <c r="D106" s="217" t="s">
        <v>144</v>
      </c>
      <c r="E106" s="218" t="s">
        <v>19</v>
      </c>
      <c r="F106" s="219" t="s">
        <v>612</v>
      </c>
      <c r="G106" s="216"/>
      <c r="H106" s="220">
        <v>0.82999999999999996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6" t="s">
        <v>144</v>
      </c>
      <c r="AU106" s="226" t="s">
        <v>82</v>
      </c>
      <c r="AV106" s="13" t="s">
        <v>82</v>
      </c>
      <c r="AW106" s="13" t="s">
        <v>33</v>
      </c>
      <c r="AX106" s="13" t="s">
        <v>80</v>
      </c>
      <c r="AY106" s="226" t="s">
        <v>134</v>
      </c>
    </row>
    <row r="107" s="2" customFormat="1">
      <c r="A107" s="37"/>
      <c r="B107" s="38"/>
      <c r="C107" s="203" t="s">
        <v>184</v>
      </c>
      <c r="D107" s="203" t="s">
        <v>137</v>
      </c>
      <c r="E107" s="204" t="s">
        <v>245</v>
      </c>
      <c r="F107" s="205" t="s">
        <v>246</v>
      </c>
      <c r="G107" s="206" t="s">
        <v>179</v>
      </c>
      <c r="H107" s="207">
        <v>0.64000000000000001</v>
      </c>
      <c r="I107" s="208"/>
      <c r="J107" s="207">
        <f>ROUND(I107*H107,2)</f>
        <v>0</v>
      </c>
      <c r="K107" s="205" t="s">
        <v>141</v>
      </c>
      <c r="L107" s="43"/>
      <c r="M107" s="209" t="s">
        <v>19</v>
      </c>
      <c r="N107" s="210" t="s">
        <v>43</v>
      </c>
      <c r="O107" s="83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3" t="s">
        <v>206</v>
      </c>
      <c r="AT107" s="213" t="s">
        <v>137</v>
      </c>
      <c r="AU107" s="213" t="s">
        <v>82</v>
      </c>
      <c r="AY107" s="16" t="s">
        <v>134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80</v>
      </c>
      <c r="BK107" s="214">
        <f>ROUND(I107*H107,2)</f>
        <v>0</v>
      </c>
      <c r="BL107" s="16" t="s">
        <v>206</v>
      </c>
      <c r="BM107" s="213" t="s">
        <v>613</v>
      </c>
    </row>
    <row r="108" s="2" customFormat="1" ht="16.5" customHeight="1">
      <c r="A108" s="37"/>
      <c r="B108" s="38"/>
      <c r="C108" s="203" t="s">
        <v>189</v>
      </c>
      <c r="D108" s="203" t="s">
        <v>137</v>
      </c>
      <c r="E108" s="204" t="s">
        <v>614</v>
      </c>
      <c r="F108" s="205" t="s">
        <v>615</v>
      </c>
      <c r="G108" s="206" t="s">
        <v>616</v>
      </c>
      <c r="H108" s="207">
        <v>6</v>
      </c>
      <c r="I108" s="208"/>
      <c r="J108" s="207">
        <f>ROUND(I108*H108,2)</f>
        <v>0</v>
      </c>
      <c r="K108" s="205" t="s">
        <v>141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617</v>
      </c>
      <c r="AT108" s="213" t="s">
        <v>137</v>
      </c>
      <c r="AU108" s="213" t="s">
        <v>82</v>
      </c>
      <c r="AY108" s="16" t="s">
        <v>134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617</v>
      </c>
      <c r="BM108" s="213" t="s">
        <v>618</v>
      </c>
    </row>
    <row r="109" s="13" customFormat="1">
      <c r="A109" s="13"/>
      <c r="B109" s="215"/>
      <c r="C109" s="216"/>
      <c r="D109" s="217" t="s">
        <v>144</v>
      </c>
      <c r="E109" s="218" t="s">
        <v>19</v>
      </c>
      <c r="F109" s="219" t="s">
        <v>619</v>
      </c>
      <c r="G109" s="216"/>
      <c r="H109" s="220">
        <v>6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144</v>
      </c>
      <c r="AU109" s="226" t="s">
        <v>82</v>
      </c>
      <c r="AV109" s="13" t="s">
        <v>82</v>
      </c>
      <c r="AW109" s="13" t="s">
        <v>33</v>
      </c>
      <c r="AX109" s="13" t="s">
        <v>80</v>
      </c>
      <c r="AY109" s="226" t="s">
        <v>134</v>
      </c>
    </row>
    <row r="110" s="12" customFormat="1" ht="22.8" customHeight="1">
      <c r="A110" s="12"/>
      <c r="B110" s="187"/>
      <c r="C110" s="188"/>
      <c r="D110" s="189" t="s">
        <v>71</v>
      </c>
      <c r="E110" s="201" t="s">
        <v>248</v>
      </c>
      <c r="F110" s="201" t="s">
        <v>249</v>
      </c>
      <c r="G110" s="188"/>
      <c r="H110" s="188"/>
      <c r="I110" s="191"/>
      <c r="J110" s="202">
        <f>BK110</f>
        <v>0</v>
      </c>
      <c r="K110" s="188"/>
      <c r="L110" s="193"/>
      <c r="M110" s="194"/>
      <c r="N110" s="195"/>
      <c r="O110" s="195"/>
      <c r="P110" s="196">
        <f>SUM(P111:P128)</f>
        <v>0</v>
      </c>
      <c r="Q110" s="195"/>
      <c r="R110" s="196">
        <f>SUM(R111:R128)</f>
        <v>0.21180500000000002</v>
      </c>
      <c r="S110" s="195"/>
      <c r="T110" s="197">
        <f>SUM(T111:T128)</f>
        <v>0.16966700000000001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82</v>
      </c>
      <c r="AT110" s="199" t="s">
        <v>71</v>
      </c>
      <c r="AU110" s="199" t="s">
        <v>80</v>
      </c>
      <c r="AY110" s="198" t="s">
        <v>134</v>
      </c>
      <c r="BK110" s="200">
        <f>SUM(BK111:BK128)</f>
        <v>0</v>
      </c>
    </row>
    <row r="111" s="2" customFormat="1" ht="16.5" customHeight="1">
      <c r="A111" s="37"/>
      <c r="B111" s="38"/>
      <c r="C111" s="203" t="s">
        <v>195</v>
      </c>
      <c r="D111" s="203" t="s">
        <v>137</v>
      </c>
      <c r="E111" s="204" t="s">
        <v>250</v>
      </c>
      <c r="F111" s="205" t="s">
        <v>251</v>
      </c>
      <c r="G111" s="206" t="s">
        <v>140</v>
      </c>
      <c r="H111" s="207">
        <v>17.800000000000001</v>
      </c>
      <c r="I111" s="208"/>
      <c r="J111" s="207">
        <f>ROUND(I111*H111,2)</f>
        <v>0</v>
      </c>
      <c r="K111" s="205" t="s">
        <v>141</v>
      </c>
      <c r="L111" s="43"/>
      <c r="M111" s="209" t="s">
        <v>19</v>
      </c>
      <c r="N111" s="210" t="s">
        <v>43</v>
      </c>
      <c r="O111" s="83"/>
      <c r="P111" s="211">
        <f>O111*H111</f>
        <v>0</v>
      </c>
      <c r="Q111" s="211">
        <v>0</v>
      </c>
      <c r="R111" s="211">
        <f>Q111*H111</f>
        <v>0</v>
      </c>
      <c r="S111" s="211">
        <v>0.00594</v>
      </c>
      <c r="T111" s="212">
        <f>S111*H111</f>
        <v>0.10573200000000001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206</v>
      </c>
      <c r="AT111" s="213" t="s">
        <v>137</v>
      </c>
      <c r="AU111" s="213" t="s">
        <v>82</v>
      </c>
      <c r="AY111" s="16" t="s">
        <v>134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80</v>
      </c>
      <c r="BK111" s="214">
        <f>ROUND(I111*H111,2)</f>
        <v>0</v>
      </c>
      <c r="BL111" s="16" t="s">
        <v>206</v>
      </c>
      <c r="BM111" s="213" t="s">
        <v>620</v>
      </c>
    </row>
    <row r="112" s="2" customFormat="1" ht="16.5" customHeight="1">
      <c r="A112" s="37"/>
      <c r="B112" s="38"/>
      <c r="C112" s="203" t="s">
        <v>203</v>
      </c>
      <c r="D112" s="203" t="s">
        <v>137</v>
      </c>
      <c r="E112" s="204" t="s">
        <v>254</v>
      </c>
      <c r="F112" s="205" t="s">
        <v>255</v>
      </c>
      <c r="G112" s="206" t="s">
        <v>226</v>
      </c>
      <c r="H112" s="207">
        <v>4.5</v>
      </c>
      <c r="I112" s="208"/>
      <c r="J112" s="207">
        <f>ROUND(I112*H112,2)</f>
        <v>0</v>
      </c>
      <c r="K112" s="205" t="s">
        <v>141</v>
      </c>
      <c r="L112" s="43"/>
      <c r="M112" s="209" t="s">
        <v>19</v>
      </c>
      <c r="N112" s="210" t="s">
        <v>43</v>
      </c>
      <c r="O112" s="83"/>
      <c r="P112" s="211">
        <f>O112*H112</f>
        <v>0</v>
      </c>
      <c r="Q112" s="211">
        <v>0</v>
      </c>
      <c r="R112" s="211">
        <f>Q112*H112</f>
        <v>0</v>
      </c>
      <c r="S112" s="211">
        <v>0.0017700000000000001</v>
      </c>
      <c r="T112" s="212">
        <f>S112*H112</f>
        <v>0.0079649999999999999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3" t="s">
        <v>206</v>
      </c>
      <c r="AT112" s="213" t="s">
        <v>137</v>
      </c>
      <c r="AU112" s="213" t="s">
        <v>82</v>
      </c>
      <c r="AY112" s="16" t="s">
        <v>134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6" t="s">
        <v>80</v>
      </c>
      <c r="BK112" s="214">
        <f>ROUND(I112*H112,2)</f>
        <v>0</v>
      </c>
      <c r="BL112" s="16" t="s">
        <v>206</v>
      </c>
      <c r="BM112" s="213" t="s">
        <v>621</v>
      </c>
    </row>
    <row r="113" s="13" customFormat="1">
      <c r="A113" s="13"/>
      <c r="B113" s="215"/>
      <c r="C113" s="216"/>
      <c r="D113" s="217" t="s">
        <v>144</v>
      </c>
      <c r="E113" s="218" t="s">
        <v>19</v>
      </c>
      <c r="F113" s="219" t="s">
        <v>622</v>
      </c>
      <c r="G113" s="216"/>
      <c r="H113" s="220">
        <v>4.5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6" t="s">
        <v>144</v>
      </c>
      <c r="AU113" s="226" t="s">
        <v>82</v>
      </c>
      <c r="AV113" s="13" t="s">
        <v>82</v>
      </c>
      <c r="AW113" s="13" t="s">
        <v>33</v>
      </c>
      <c r="AX113" s="13" t="s">
        <v>80</v>
      </c>
      <c r="AY113" s="226" t="s">
        <v>134</v>
      </c>
    </row>
    <row r="114" s="2" customFormat="1" ht="16.5" customHeight="1">
      <c r="A114" s="37"/>
      <c r="B114" s="38"/>
      <c r="C114" s="203" t="s">
        <v>210</v>
      </c>
      <c r="D114" s="203" t="s">
        <v>137</v>
      </c>
      <c r="E114" s="204" t="s">
        <v>262</v>
      </c>
      <c r="F114" s="205" t="s">
        <v>263</v>
      </c>
      <c r="G114" s="206" t="s">
        <v>226</v>
      </c>
      <c r="H114" s="207">
        <v>23</v>
      </c>
      <c r="I114" s="208"/>
      <c r="J114" s="207">
        <f>ROUND(I114*H114,2)</f>
        <v>0</v>
      </c>
      <c r="K114" s="205" t="s">
        <v>141</v>
      </c>
      <c r="L114" s="43"/>
      <c r="M114" s="209" t="s">
        <v>19</v>
      </c>
      <c r="N114" s="210" t="s">
        <v>43</v>
      </c>
      <c r="O114" s="83"/>
      <c r="P114" s="211">
        <f>O114*H114</f>
        <v>0</v>
      </c>
      <c r="Q114" s="211">
        <v>0</v>
      </c>
      <c r="R114" s="211">
        <f>Q114*H114</f>
        <v>0</v>
      </c>
      <c r="S114" s="211">
        <v>0.00175</v>
      </c>
      <c r="T114" s="212">
        <f>S114*H114</f>
        <v>0.040250000000000001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206</v>
      </c>
      <c r="AT114" s="213" t="s">
        <v>137</v>
      </c>
      <c r="AU114" s="213" t="s">
        <v>82</v>
      </c>
      <c r="AY114" s="16" t="s">
        <v>134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80</v>
      </c>
      <c r="BK114" s="214">
        <f>ROUND(I114*H114,2)</f>
        <v>0</v>
      </c>
      <c r="BL114" s="16" t="s">
        <v>206</v>
      </c>
      <c r="BM114" s="213" t="s">
        <v>623</v>
      </c>
    </row>
    <row r="115" s="13" customFormat="1">
      <c r="A115" s="13"/>
      <c r="B115" s="215"/>
      <c r="C115" s="216"/>
      <c r="D115" s="217" t="s">
        <v>144</v>
      </c>
      <c r="E115" s="218" t="s">
        <v>19</v>
      </c>
      <c r="F115" s="219" t="s">
        <v>624</v>
      </c>
      <c r="G115" s="216"/>
      <c r="H115" s="220">
        <v>23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6" t="s">
        <v>144</v>
      </c>
      <c r="AU115" s="226" t="s">
        <v>82</v>
      </c>
      <c r="AV115" s="13" t="s">
        <v>82</v>
      </c>
      <c r="AW115" s="13" t="s">
        <v>33</v>
      </c>
      <c r="AX115" s="13" t="s">
        <v>80</v>
      </c>
      <c r="AY115" s="226" t="s">
        <v>134</v>
      </c>
    </row>
    <row r="116" s="2" customFormat="1" ht="16.5" customHeight="1">
      <c r="A116" s="37"/>
      <c r="B116" s="38"/>
      <c r="C116" s="203" t="s">
        <v>9</v>
      </c>
      <c r="D116" s="203" t="s">
        <v>137</v>
      </c>
      <c r="E116" s="204" t="s">
        <v>267</v>
      </c>
      <c r="F116" s="205" t="s">
        <v>268</v>
      </c>
      <c r="G116" s="206" t="s">
        <v>226</v>
      </c>
      <c r="H116" s="207">
        <v>1.5</v>
      </c>
      <c r="I116" s="208"/>
      <c r="J116" s="207">
        <f>ROUND(I116*H116,2)</f>
        <v>0</v>
      </c>
      <c r="K116" s="205" t="s">
        <v>141</v>
      </c>
      <c r="L116" s="43"/>
      <c r="M116" s="209" t="s">
        <v>19</v>
      </c>
      <c r="N116" s="210" t="s">
        <v>43</v>
      </c>
      <c r="O116" s="83"/>
      <c r="P116" s="211">
        <f>O116*H116</f>
        <v>0</v>
      </c>
      <c r="Q116" s="211">
        <v>0</v>
      </c>
      <c r="R116" s="211">
        <f>Q116*H116</f>
        <v>0</v>
      </c>
      <c r="S116" s="211">
        <v>0.0025999999999999999</v>
      </c>
      <c r="T116" s="212">
        <f>S116*H116</f>
        <v>0.0038999999999999998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3" t="s">
        <v>206</v>
      </c>
      <c r="AT116" s="213" t="s">
        <v>137</v>
      </c>
      <c r="AU116" s="213" t="s">
        <v>82</v>
      </c>
      <c r="AY116" s="16" t="s">
        <v>134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6" t="s">
        <v>80</v>
      </c>
      <c r="BK116" s="214">
        <f>ROUND(I116*H116,2)</f>
        <v>0</v>
      </c>
      <c r="BL116" s="16" t="s">
        <v>206</v>
      </c>
      <c r="BM116" s="213" t="s">
        <v>625</v>
      </c>
    </row>
    <row r="117" s="2" customFormat="1" ht="16.5" customHeight="1">
      <c r="A117" s="37"/>
      <c r="B117" s="38"/>
      <c r="C117" s="203" t="s">
        <v>206</v>
      </c>
      <c r="D117" s="203" t="s">
        <v>137</v>
      </c>
      <c r="E117" s="204" t="s">
        <v>271</v>
      </c>
      <c r="F117" s="205" t="s">
        <v>272</v>
      </c>
      <c r="G117" s="206" t="s">
        <v>226</v>
      </c>
      <c r="H117" s="207">
        <v>3</v>
      </c>
      <c r="I117" s="208"/>
      <c r="J117" s="207">
        <f>ROUND(I117*H117,2)</f>
        <v>0</v>
      </c>
      <c r="K117" s="205" t="s">
        <v>141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</v>
      </c>
      <c r="R117" s="211">
        <f>Q117*H117</f>
        <v>0</v>
      </c>
      <c r="S117" s="211">
        <v>0.0039399999999999999</v>
      </c>
      <c r="T117" s="212">
        <f>S117*H117</f>
        <v>0.011820000000000001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206</v>
      </c>
      <c r="AT117" s="213" t="s">
        <v>137</v>
      </c>
      <c r="AU117" s="213" t="s">
        <v>82</v>
      </c>
      <c r="AY117" s="16" t="s">
        <v>134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206</v>
      </c>
      <c r="BM117" s="213" t="s">
        <v>626</v>
      </c>
    </row>
    <row r="118" s="2" customFormat="1" ht="16.5" customHeight="1">
      <c r="A118" s="37"/>
      <c r="B118" s="38"/>
      <c r="C118" s="203" t="s">
        <v>229</v>
      </c>
      <c r="D118" s="203" t="s">
        <v>137</v>
      </c>
      <c r="E118" s="204" t="s">
        <v>275</v>
      </c>
      <c r="F118" s="205" t="s">
        <v>276</v>
      </c>
      <c r="G118" s="206" t="s">
        <v>226</v>
      </c>
      <c r="H118" s="207">
        <v>4.5</v>
      </c>
      <c r="I118" s="208"/>
      <c r="J118" s="207">
        <f>ROUND(I118*H118,2)</f>
        <v>0</v>
      </c>
      <c r="K118" s="205" t="s">
        <v>141</v>
      </c>
      <c r="L118" s="43"/>
      <c r="M118" s="209" t="s">
        <v>19</v>
      </c>
      <c r="N118" s="210" t="s">
        <v>43</v>
      </c>
      <c r="O118" s="83"/>
      <c r="P118" s="211">
        <f>O118*H118</f>
        <v>0</v>
      </c>
      <c r="Q118" s="211">
        <v>0.00182</v>
      </c>
      <c r="R118" s="211">
        <f>Q118*H118</f>
        <v>0.0081899999999999994</v>
      </c>
      <c r="S118" s="211">
        <v>0</v>
      </c>
      <c r="T118" s="21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3" t="s">
        <v>206</v>
      </c>
      <c r="AT118" s="213" t="s">
        <v>137</v>
      </c>
      <c r="AU118" s="213" t="s">
        <v>82</v>
      </c>
      <c r="AY118" s="16" t="s">
        <v>134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80</v>
      </c>
      <c r="BK118" s="214">
        <f>ROUND(I118*H118,2)</f>
        <v>0</v>
      </c>
      <c r="BL118" s="16" t="s">
        <v>206</v>
      </c>
      <c r="BM118" s="213" t="s">
        <v>627</v>
      </c>
    </row>
    <row r="119" s="13" customFormat="1">
      <c r="A119" s="13"/>
      <c r="B119" s="215"/>
      <c r="C119" s="216"/>
      <c r="D119" s="217" t="s">
        <v>144</v>
      </c>
      <c r="E119" s="218" t="s">
        <v>19</v>
      </c>
      <c r="F119" s="219" t="s">
        <v>628</v>
      </c>
      <c r="G119" s="216"/>
      <c r="H119" s="220">
        <v>4.5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6" t="s">
        <v>144</v>
      </c>
      <c r="AU119" s="226" t="s">
        <v>82</v>
      </c>
      <c r="AV119" s="13" t="s">
        <v>82</v>
      </c>
      <c r="AW119" s="13" t="s">
        <v>33</v>
      </c>
      <c r="AX119" s="13" t="s">
        <v>80</v>
      </c>
      <c r="AY119" s="226" t="s">
        <v>134</v>
      </c>
    </row>
    <row r="120" s="2" customFormat="1">
      <c r="A120" s="37"/>
      <c r="B120" s="38"/>
      <c r="C120" s="203" t="s">
        <v>234</v>
      </c>
      <c r="D120" s="203" t="s">
        <v>137</v>
      </c>
      <c r="E120" s="204" t="s">
        <v>280</v>
      </c>
      <c r="F120" s="205" t="s">
        <v>281</v>
      </c>
      <c r="G120" s="206" t="s">
        <v>140</v>
      </c>
      <c r="H120" s="207">
        <v>17.800000000000001</v>
      </c>
      <c r="I120" s="208"/>
      <c r="J120" s="207">
        <f>ROUND(I120*H120,2)</f>
        <v>0</v>
      </c>
      <c r="K120" s="205" t="s">
        <v>141</v>
      </c>
      <c r="L120" s="43"/>
      <c r="M120" s="209" t="s">
        <v>19</v>
      </c>
      <c r="N120" s="210" t="s">
        <v>43</v>
      </c>
      <c r="O120" s="83"/>
      <c r="P120" s="211">
        <f>O120*H120</f>
        <v>0</v>
      </c>
      <c r="Q120" s="211">
        <v>0.0066</v>
      </c>
      <c r="R120" s="211">
        <f>Q120*H120</f>
        <v>0.11748</v>
      </c>
      <c r="S120" s="211">
        <v>0</v>
      </c>
      <c r="T120" s="212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3" t="s">
        <v>206</v>
      </c>
      <c r="AT120" s="213" t="s">
        <v>137</v>
      </c>
      <c r="AU120" s="213" t="s">
        <v>82</v>
      </c>
      <c r="AY120" s="16" t="s">
        <v>134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6" t="s">
        <v>80</v>
      </c>
      <c r="BK120" s="214">
        <f>ROUND(I120*H120,2)</f>
        <v>0</v>
      </c>
      <c r="BL120" s="16" t="s">
        <v>206</v>
      </c>
      <c r="BM120" s="213" t="s">
        <v>629</v>
      </c>
    </row>
    <row r="121" s="2" customFormat="1">
      <c r="A121" s="37"/>
      <c r="B121" s="38"/>
      <c r="C121" s="203" t="s">
        <v>239</v>
      </c>
      <c r="D121" s="203" t="s">
        <v>137</v>
      </c>
      <c r="E121" s="204" t="s">
        <v>284</v>
      </c>
      <c r="F121" s="205" t="s">
        <v>285</v>
      </c>
      <c r="G121" s="206" t="s">
        <v>226</v>
      </c>
      <c r="H121" s="207">
        <v>4.5</v>
      </c>
      <c r="I121" s="208"/>
      <c r="J121" s="207">
        <f>ROUND(I121*H121,2)</f>
        <v>0</v>
      </c>
      <c r="K121" s="205" t="s">
        <v>141</v>
      </c>
      <c r="L121" s="43"/>
      <c r="M121" s="209" t="s">
        <v>19</v>
      </c>
      <c r="N121" s="210" t="s">
        <v>43</v>
      </c>
      <c r="O121" s="83"/>
      <c r="P121" s="211">
        <f>O121*H121</f>
        <v>0</v>
      </c>
      <c r="Q121" s="211">
        <v>0.0022799999999999999</v>
      </c>
      <c r="R121" s="211">
        <f>Q121*H121</f>
        <v>0.01026</v>
      </c>
      <c r="S121" s="211">
        <v>0</v>
      </c>
      <c r="T121" s="21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3" t="s">
        <v>206</v>
      </c>
      <c r="AT121" s="213" t="s">
        <v>137</v>
      </c>
      <c r="AU121" s="213" t="s">
        <v>82</v>
      </c>
      <c r="AY121" s="16" t="s">
        <v>134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80</v>
      </c>
      <c r="BK121" s="214">
        <f>ROUND(I121*H121,2)</f>
        <v>0</v>
      </c>
      <c r="BL121" s="16" t="s">
        <v>206</v>
      </c>
      <c r="BM121" s="213" t="s">
        <v>630</v>
      </c>
    </row>
    <row r="122" s="13" customFormat="1">
      <c r="A122" s="13"/>
      <c r="B122" s="215"/>
      <c r="C122" s="216"/>
      <c r="D122" s="217" t="s">
        <v>144</v>
      </c>
      <c r="E122" s="218" t="s">
        <v>19</v>
      </c>
      <c r="F122" s="219" t="s">
        <v>628</v>
      </c>
      <c r="G122" s="216"/>
      <c r="H122" s="220">
        <v>4.5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6" t="s">
        <v>144</v>
      </c>
      <c r="AU122" s="226" t="s">
        <v>82</v>
      </c>
      <c r="AV122" s="13" t="s">
        <v>82</v>
      </c>
      <c r="AW122" s="13" t="s">
        <v>33</v>
      </c>
      <c r="AX122" s="13" t="s">
        <v>80</v>
      </c>
      <c r="AY122" s="226" t="s">
        <v>134</v>
      </c>
    </row>
    <row r="123" s="2" customFormat="1">
      <c r="A123" s="37"/>
      <c r="B123" s="38"/>
      <c r="C123" s="203" t="s">
        <v>244</v>
      </c>
      <c r="D123" s="203" t="s">
        <v>137</v>
      </c>
      <c r="E123" s="204" t="s">
        <v>292</v>
      </c>
      <c r="F123" s="205" t="s">
        <v>293</v>
      </c>
      <c r="G123" s="206" t="s">
        <v>226</v>
      </c>
      <c r="H123" s="207">
        <v>23</v>
      </c>
      <c r="I123" s="208"/>
      <c r="J123" s="207">
        <f>ROUND(I123*H123,2)</f>
        <v>0</v>
      </c>
      <c r="K123" s="205" t="s">
        <v>141</v>
      </c>
      <c r="L123" s="43"/>
      <c r="M123" s="209" t="s">
        <v>19</v>
      </c>
      <c r="N123" s="210" t="s">
        <v>43</v>
      </c>
      <c r="O123" s="83"/>
      <c r="P123" s="211">
        <f>O123*H123</f>
        <v>0</v>
      </c>
      <c r="Q123" s="211">
        <v>0.0028900000000000002</v>
      </c>
      <c r="R123" s="211">
        <f>Q123*H123</f>
        <v>0.066470000000000001</v>
      </c>
      <c r="S123" s="211">
        <v>0</v>
      </c>
      <c r="T123" s="21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206</v>
      </c>
      <c r="AT123" s="213" t="s">
        <v>137</v>
      </c>
      <c r="AU123" s="213" t="s">
        <v>82</v>
      </c>
      <c r="AY123" s="16" t="s">
        <v>134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206</v>
      </c>
      <c r="BM123" s="213" t="s">
        <v>631</v>
      </c>
    </row>
    <row r="124" s="13" customFormat="1">
      <c r="A124" s="13"/>
      <c r="B124" s="215"/>
      <c r="C124" s="216"/>
      <c r="D124" s="217" t="s">
        <v>144</v>
      </c>
      <c r="E124" s="218" t="s">
        <v>19</v>
      </c>
      <c r="F124" s="219" t="s">
        <v>632</v>
      </c>
      <c r="G124" s="216"/>
      <c r="H124" s="220">
        <v>23</v>
      </c>
      <c r="I124" s="221"/>
      <c r="J124" s="216"/>
      <c r="K124" s="216"/>
      <c r="L124" s="222"/>
      <c r="M124" s="223"/>
      <c r="N124" s="224"/>
      <c r="O124" s="224"/>
      <c r="P124" s="224"/>
      <c r="Q124" s="224"/>
      <c r="R124" s="224"/>
      <c r="S124" s="224"/>
      <c r="T124" s="22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6" t="s">
        <v>144</v>
      </c>
      <c r="AU124" s="226" t="s">
        <v>82</v>
      </c>
      <c r="AV124" s="13" t="s">
        <v>82</v>
      </c>
      <c r="AW124" s="13" t="s">
        <v>33</v>
      </c>
      <c r="AX124" s="13" t="s">
        <v>80</v>
      </c>
      <c r="AY124" s="226" t="s">
        <v>134</v>
      </c>
    </row>
    <row r="125" s="2" customFormat="1" ht="21.75" customHeight="1">
      <c r="A125" s="37"/>
      <c r="B125" s="38"/>
      <c r="C125" s="203" t="s">
        <v>7</v>
      </c>
      <c r="D125" s="203" t="s">
        <v>137</v>
      </c>
      <c r="E125" s="204" t="s">
        <v>295</v>
      </c>
      <c r="F125" s="205" t="s">
        <v>296</v>
      </c>
      <c r="G125" s="206" t="s">
        <v>226</v>
      </c>
      <c r="H125" s="207">
        <v>1.5</v>
      </c>
      <c r="I125" s="208"/>
      <c r="J125" s="207">
        <f>ROUND(I125*H125,2)</f>
        <v>0</v>
      </c>
      <c r="K125" s="205" t="s">
        <v>141</v>
      </c>
      <c r="L125" s="43"/>
      <c r="M125" s="209" t="s">
        <v>19</v>
      </c>
      <c r="N125" s="210" t="s">
        <v>43</v>
      </c>
      <c r="O125" s="83"/>
      <c r="P125" s="211">
        <f>O125*H125</f>
        <v>0</v>
      </c>
      <c r="Q125" s="211">
        <v>0.0016900000000000001</v>
      </c>
      <c r="R125" s="211">
        <f>Q125*H125</f>
        <v>0.0025349999999999999</v>
      </c>
      <c r="S125" s="211">
        <v>0</v>
      </c>
      <c r="T125" s="21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3" t="s">
        <v>206</v>
      </c>
      <c r="AT125" s="213" t="s">
        <v>137</v>
      </c>
      <c r="AU125" s="213" t="s">
        <v>82</v>
      </c>
      <c r="AY125" s="16" t="s">
        <v>134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80</v>
      </c>
      <c r="BK125" s="214">
        <f>ROUND(I125*H125,2)</f>
        <v>0</v>
      </c>
      <c r="BL125" s="16" t="s">
        <v>206</v>
      </c>
      <c r="BM125" s="213" t="s">
        <v>633</v>
      </c>
    </row>
    <row r="126" s="2" customFormat="1">
      <c r="A126" s="37"/>
      <c r="B126" s="38"/>
      <c r="C126" s="203" t="s">
        <v>253</v>
      </c>
      <c r="D126" s="203" t="s">
        <v>137</v>
      </c>
      <c r="E126" s="204" t="s">
        <v>299</v>
      </c>
      <c r="F126" s="205" t="s">
        <v>300</v>
      </c>
      <c r="G126" s="206" t="s">
        <v>301</v>
      </c>
      <c r="H126" s="207">
        <v>1</v>
      </c>
      <c r="I126" s="208"/>
      <c r="J126" s="207">
        <f>ROUND(I126*H126,2)</f>
        <v>0</v>
      </c>
      <c r="K126" s="205" t="s">
        <v>141</v>
      </c>
      <c r="L126" s="43"/>
      <c r="M126" s="209" t="s">
        <v>19</v>
      </c>
      <c r="N126" s="210" t="s">
        <v>43</v>
      </c>
      <c r="O126" s="83"/>
      <c r="P126" s="211">
        <f>O126*H126</f>
        <v>0</v>
      </c>
      <c r="Q126" s="211">
        <v>0.00036000000000000002</v>
      </c>
      <c r="R126" s="211">
        <f>Q126*H126</f>
        <v>0.00036000000000000002</v>
      </c>
      <c r="S126" s="211">
        <v>0</v>
      </c>
      <c r="T126" s="21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206</v>
      </c>
      <c r="AT126" s="213" t="s">
        <v>137</v>
      </c>
      <c r="AU126" s="213" t="s">
        <v>82</v>
      </c>
      <c r="AY126" s="16" t="s">
        <v>134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206</v>
      </c>
      <c r="BM126" s="213" t="s">
        <v>634</v>
      </c>
    </row>
    <row r="127" s="2" customFormat="1">
      <c r="A127" s="37"/>
      <c r="B127" s="38"/>
      <c r="C127" s="203" t="s">
        <v>257</v>
      </c>
      <c r="D127" s="203" t="s">
        <v>137</v>
      </c>
      <c r="E127" s="204" t="s">
        <v>304</v>
      </c>
      <c r="F127" s="205" t="s">
        <v>305</v>
      </c>
      <c r="G127" s="206" t="s">
        <v>226</v>
      </c>
      <c r="H127" s="207">
        <v>3</v>
      </c>
      <c r="I127" s="208"/>
      <c r="J127" s="207">
        <f>ROUND(I127*H127,2)</f>
        <v>0</v>
      </c>
      <c r="K127" s="205" t="s">
        <v>141</v>
      </c>
      <c r="L127" s="43"/>
      <c r="M127" s="209" t="s">
        <v>19</v>
      </c>
      <c r="N127" s="210" t="s">
        <v>43</v>
      </c>
      <c r="O127" s="83"/>
      <c r="P127" s="211">
        <f>O127*H127</f>
        <v>0</v>
      </c>
      <c r="Q127" s="211">
        <v>0.0021700000000000001</v>
      </c>
      <c r="R127" s="211">
        <f>Q127*H127</f>
        <v>0.0065100000000000002</v>
      </c>
      <c r="S127" s="211">
        <v>0</v>
      </c>
      <c r="T127" s="21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3" t="s">
        <v>206</v>
      </c>
      <c r="AT127" s="213" t="s">
        <v>137</v>
      </c>
      <c r="AU127" s="213" t="s">
        <v>82</v>
      </c>
      <c r="AY127" s="16" t="s">
        <v>134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80</v>
      </c>
      <c r="BK127" s="214">
        <f>ROUND(I127*H127,2)</f>
        <v>0</v>
      </c>
      <c r="BL127" s="16" t="s">
        <v>206</v>
      </c>
      <c r="BM127" s="213" t="s">
        <v>635</v>
      </c>
    </row>
    <row r="128" s="2" customFormat="1">
      <c r="A128" s="37"/>
      <c r="B128" s="38"/>
      <c r="C128" s="203" t="s">
        <v>261</v>
      </c>
      <c r="D128" s="203" t="s">
        <v>137</v>
      </c>
      <c r="E128" s="204" t="s">
        <v>308</v>
      </c>
      <c r="F128" s="205" t="s">
        <v>309</v>
      </c>
      <c r="G128" s="206" t="s">
        <v>179</v>
      </c>
      <c r="H128" s="207">
        <v>0.20999999999999999</v>
      </c>
      <c r="I128" s="208"/>
      <c r="J128" s="207">
        <f>ROUND(I128*H128,2)</f>
        <v>0</v>
      </c>
      <c r="K128" s="205" t="s">
        <v>141</v>
      </c>
      <c r="L128" s="43"/>
      <c r="M128" s="209" t="s">
        <v>19</v>
      </c>
      <c r="N128" s="210" t="s">
        <v>43</v>
      </c>
      <c r="O128" s="83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3" t="s">
        <v>206</v>
      </c>
      <c r="AT128" s="213" t="s">
        <v>137</v>
      </c>
      <c r="AU128" s="213" t="s">
        <v>82</v>
      </c>
      <c r="AY128" s="16" t="s">
        <v>134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80</v>
      </c>
      <c r="BK128" s="214">
        <f>ROUND(I128*H128,2)</f>
        <v>0</v>
      </c>
      <c r="BL128" s="16" t="s">
        <v>206</v>
      </c>
      <c r="BM128" s="213" t="s">
        <v>636</v>
      </c>
    </row>
    <row r="129" s="12" customFormat="1" ht="22.8" customHeight="1">
      <c r="A129" s="12"/>
      <c r="B129" s="187"/>
      <c r="C129" s="188"/>
      <c r="D129" s="189" t="s">
        <v>71</v>
      </c>
      <c r="E129" s="201" t="s">
        <v>311</v>
      </c>
      <c r="F129" s="201" t="s">
        <v>312</v>
      </c>
      <c r="G129" s="188"/>
      <c r="H129" s="188"/>
      <c r="I129" s="191"/>
      <c r="J129" s="202">
        <f>BK129</f>
        <v>0</v>
      </c>
      <c r="K129" s="188"/>
      <c r="L129" s="193"/>
      <c r="M129" s="194"/>
      <c r="N129" s="195"/>
      <c r="O129" s="195"/>
      <c r="P129" s="196">
        <f>SUM(P130:P134)</f>
        <v>0</v>
      </c>
      <c r="Q129" s="195"/>
      <c r="R129" s="196">
        <f>SUM(R130:R134)</f>
        <v>0.0035770000000000003</v>
      </c>
      <c r="S129" s="195"/>
      <c r="T129" s="197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8" t="s">
        <v>82</v>
      </c>
      <c r="AT129" s="199" t="s">
        <v>71</v>
      </c>
      <c r="AU129" s="199" t="s">
        <v>80</v>
      </c>
      <c r="AY129" s="198" t="s">
        <v>134</v>
      </c>
      <c r="BK129" s="200">
        <f>SUM(BK130:BK134)</f>
        <v>0</v>
      </c>
    </row>
    <row r="130" s="2" customFormat="1">
      <c r="A130" s="37"/>
      <c r="B130" s="38"/>
      <c r="C130" s="203" t="s">
        <v>266</v>
      </c>
      <c r="D130" s="203" t="s">
        <v>137</v>
      </c>
      <c r="E130" s="204" t="s">
        <v>314</v>
      </c>
      <c r="F130" s="205" t="s">
        <v>315</v>
      </c>
      <c r="G130" s="206" t="s">
        <v>140</v>
      </c>
      <c r="H130" s="207">
        <v>17.800000000000001</v>
      </c>
      <c r="I130" s="208"/>
      <c r="J130" s="207">
        <f>ROUND(I130*H130,2)</f>
        <v>0</v>
      </c>
      <c r="K130" s="205" t="s">
        <v>141</v>
      </c>
      <c r="L130" s="43"/>
      <c r="M130" s="209" t="s">
        <v>19</v>
      </c>
      <c r="N130" s="210" t="s">
        <v>43</v>
      </c>
      <c r="O130" s="83"/>
      <c r="P130" s="211">
        <f>O130*H130</f>
        <v>0</v>
      </c>
      <c r="Q130" s="211">
        <v>1.0000000000000001E-05</v>
      </c>
      <c r="R130" s="211">
        <f>Q130*H130</f>
        <v>0.00017800000000000002</v>
      </c>
      <c r="S130" s="211">
        <v>0</v>
      </c>
      <c r="T130" s="21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3" t="s">
        <v>206</v>
      </c>
      <c r="AT130" s="213" t="s">
        <v>137</v>
      </c>
      <c r="AU130" s="213" t="s">
        <v>82</v>
      </c>
      <c r="AY130" s="16" t="s">
        <v>134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80</v>
      </c>
      <c r="BK130" s="214">
        <f>ROUND(I130*H130,2)</f>
        <v>0</v>
      </c>
      <c r="BL130" s="16" t="s">
        <v>206</v>
      </c>
      <c r="BM130" s="213" t="s">
        <v>637</v>
      </c>
    </row>
    <row r="131" s="2" customFormat="1" ht="21.75" customHeight="1">
      <c r="A131" s="37"/>
      <c r="B131" s="38"/>
      <c r="C131" s="227" t="s">
        <v>270</v>
      </c>
      <c r="D131" s="227" t="s">
        <v>215</v>
      </c>
      <c r="E131" s="228" t="s">
        <v>318</v>
      </c>
      <c r="F131" s="229" t="s">
        <v>319</v>
      </c>
      <c r="G131" s="230" t="s">
        <v>140</v>
      </c>
      <c r="H131" s="231">
        <v>17.800000000000001</v>
      </c>
      <c r="I131" s="232"/>
      <c r="J131" s="231">
        <f>ROUND(I131*H131,2)</f>
        <v>0</v>
      </c>
      <c r="K131" s="229" t="s">
        <v>141</v>
      </c>
      <c r="L131" s="233"/>
      <c r="M131" s="234" t="s">
        <v>19</v>
      </c>
      <c r="N131" s="235" t="s">
        <v>43</v>
      </c>
      <c r="O131" s="83"/>
      <c r="P131" s="211">
        <f>O131*H131</f>
        <v>0</v>
      </c>
      <c r="Q131" s="211">
        <v>0.00018000000000000001</v>
      </c>
      <c r="R131" s="211">
        <f>Q131*H131</f>
        <v>0.0032040000000000003</v>
      </c>
      <c r="S131" s="211">
        <v>0</v>
      </c>
      <c r="T131" s="21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3" t="s">
        <v>219</v>
      </c>
      <c r="AT131" s="213" t="s">
        <v>215</v>
      </c>
      <c r="AU131" s="213" t="s">
        <v>82</v>
      </c>
      <c r="AY131" s="16" t="s">
        <v>134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80</v>
      </c>
      <c r="BK131" s="214">
        <f>ROUND(I131*H131,2)</f>
        <v>0</v>
      </c>
      <c r="BL131" s="16" t="s">
        <v>206</v>
      </c>
      <c r="BM131" s="213" t="s">
        <v>638</v>
      </c>
    </row>
    <row r="132" s="2" customFormat="1" ht="16.5" customHeight="1">
      <c r="A132" s="37"/>
      <c r="B132" s="38"/>
      <c r="C132" s="203" t="s">
        <v>274</v>
      </c>
      <c r="D132" s="203" t="s">
        <v>137</v>
      </c>
      <c r="E132" s="204" t="s">
        <v>449</v>
      </c>
      <c r="F132" s="205" t="s">
        <v>450</v>
      </c>
      <c r="G132" s="206" t="s">
        <v>226</v>
      </c>
      <c r="H132" s="207">
        <v>19.5</v>
      </c>
      <c r="I132" s="208"/>
      <c r="J132" s="207">
        <f>ROUND(I132*H132,2)</f>
        <v>0</v>
      </c>
      <c r="K132" s="205" t="s">
        <v>141</v>
      </c>
      <c r="L132" s="43"/>
      <c r="M132" s="209" t="s">
        <v>19</v>
      </c>
      <c r="N132" s="210" t="s">
        <v>43</v>
      </c>
      <c r="O132" s="83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3" t="s">
        <v>206</v>
      </c>
      <c r="AT132" s="213" t="s">
        <v>137</v>
      </c>
      <c r="AU132" s="213" t="s">
        <v>82</v>
      </c>
      <c r="AY132" s="16" t="s">
        <v>134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206</v>
      </c>
      <c r="BM132" s="213" t="s">
        <v>639</v>
      </c>
    </row>
    <row r="133" s="2" customFormat="1" ht="16.5" customHeight="1">
      <c r="A133" s="37"/>
      <c r="B133" s="38"/>
      <c r="C133" s="227" t="s">
        <v>279</v>
      </c>
      <c r="D133" s="227" t="s">
        <v>215</v>
      </c>
      <c r="E133" s="228" t="s">
        <v>453</v>
      </c>
      <c r="F133" s="229" t="s">
        <v>454</v>
      </c>
      <c r="G133" s="230" t="s">
        <v>226</v>
      </c>
      <c r="H133" s="231">
        <v>19.5</v>
      </c>
      <c r="I133" s="232"/>
      <c r="J133" s="231">
        <f>ROUND(I133*H133,2)</f>
        <v>0</v>
      </c>
      <c r="K133" s="229" t="s">
        <v>141</v>
      </c>
      <c r="L133" s="233"/>
      <c r="M133" s="234" t="s">
        <v>19</v>
      </c>
      <c r="N133" s="235" t="s">
        <v>43</v>
      </c>
      <c r="O133" s="83"/>
      <c r="P133" s="211">
        <f>O133*H133</f>
        <v>0</v>
      </c>
      <c r="Q133" s="211">
        <v>1.0000000000000001E-05</v>
      </c>
      <c r="R133" s="211">
        <f>Q133*H133</f>
        <v>0.00019500000000000002</v>
      </c>
      <c r="S133" s="211">
        <v>0</v>
      </c>
      <c r="T133" s="21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3" t="s">
        <v>219</v>
      </c>
      <c r="AT133" s="213" t="s">
        <v>215</v>
      </c>
      <c r="AU133" s="213" t="s">
        <v>82</v>
      </c>
      <c r="AY133" s="16" t="s">
        <v>134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80</v>
      </c>
      <c r="BK133" s="214">
        <f>ROUND(I133*H133,2)</f>
        <v>0</v>
      </c>
      <c r="BL133" s="16" t="s">
        <v>206</v>
      </c>
      <c r="BM133" s="213" t="s">
        <v>640</v>
      </c>
    </row>
    <row r="134" s="2" customFormat="1">
      <c r="A134" s="37"/>
      <c r="B134" s="38"/>
      <c r="C134" s="203" t="s">
        <v>283</v>
      </c>
      <c r="D134" s="203" t="s">
        <v>137</v>
      </c>
      <c r="E134" s="204" t="s">
        <v>323</v>
      </c>
      <c r="F134" s="205" t="s">
        <v>324</v>
      </c>
      <c r="G134" s="206" t="s">
        <v>179</v>
      </c>
      <c r="H134" s="207">
        <v>0.01</v>
      </c>
      <c r="I134" s="208"/>
      <c r="J134" s="207">
        <f>ROUND(I134*H134,2)</f>
        <v>0</v>
      </c>
      <c r="K134" s="205" t="s">
        <v>141</v>
      </c>
      <c r="L134" s="43"/>
      <c r="M134" s="240" t="s">
        <v>19</v>
      </c>
      <c r="N134" s="241" t="s">
        <v>43</v>
      </c>
      <c r="O134" s="242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3" t="s">
        <v>206</v>
      </c>
      <c r="AT134" s="213" t="s">
        <v>137</v>
      </c>
      <c r="AU134" s="213" t="s">
        <v>82</v>
      </c>
      <c r="AY134" s="16" t="s">
        <v>134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80</v>
      </c>
      <c r="BK134" s="214">
        <f>ROUND(I134*H134,2)</f>
        <v>0</v>
      </c>
      <c r="BL134" s="16" t="s">
        <v>206</v>
      </c>
      <c r="BM134" s="213" t="s">
        <v>641</v>
      </c>
    </row>
    <row r="135" s="2" customFormat="1" ht="6.96" customHeight="1">
      <c r="A135" s="37"/>
      <c r="B135" s="58"/>
      <c r="C135" s="59"/>
      <c r="D135" s="59"/>
      <c r="E135" s="59"/>
      <c r="F135" s="59"/>
      <c r="G135" s="59"/>
      <c r="H135" s="59"/>
      <c r="I135" s="59"/>
      <c r="J135" s="59"/>
      <c r="K135" s="59"/>
      <c r="L135" s="43"/>
      <c r="M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</sheetData>
  <sheetProtection sheet="1" autoFilter="0" formatColumns="0" formatRows="0" objects="1" scenarios="1" spinCount="100000" saltValue="lZH4pOSjxWfcvkT1gbysp67smdfjwGAHqm4vtXeSyC0hagwplz2bnLU3l9Vs09V0/kunkaOnR14XDst3abZ3Cw==" hashValue="T172bKj5gVLY+ipjZAF34n5+cE5XwAUr9PeitvMiQTe8OvroZI4wLvyjD0gJXw8D3qRdqGI5BleOJydQc3gy2A==" algorithmName="SHA-512" password="CC35"/>
  <autoFilter ref="C85:K13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101</v>
      </c>
      <c r="L4" s="19"/>
      <c r="M4" s="130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Střecha domova mládeže, spojovací krček a dílny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642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ROUND((SUM(BE90:BE150)),  2)</f>
        <v>0</v>
      </c>
      <c r="G33" s="37"/>
      <c r="H33" s="37"/>
      <c r="I33" s="147">
        <v>0.20999999999999999</v>
      </c>
      <c r="J33" s="146">
        <f>ROUND(((SUM(BE90:BE150))*I33),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ROUND((SUM(BF90:BF150)),  2)</f>
        <v>0</v>
      </c>
      <c r="G34" s="37"/>
      <c r="H34" s="37"/>
      <c r="I34" s="147">
        <v>0.14999999999999999</v>
      </c>
      <c r="J34" s="146">
        <f>ROUND(((SUM(BF90:BF150))*I34),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ROUND((SUM(BG90:BG150)),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ROUND((SUM(BH90:BH150)),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ROUND((SUM(BI90:BI150)),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SO 07 - střecha školní garáže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105</v>
      </c>
      <c r="D57" s="161"/>
      <c r="E57" s="161"/>
      <c r="F57" s="161"/>
      <c r="G57" s="161"/>
      <c r="H57" s="161"/>
      <c r="I57" s="161"/>
      <c r="J57" s="162" t="s">
        <v>106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107</v>
      </c>
    </row>
    <row r="60" hidden="1" s="9" customFormat="1" ht="24.96" customHeight="1">
      <c r="A60" s="9"/>
      <c r="B60" s="164"/>
      <c r="C60" s="165"/>
      <c r="D60" s="166" t="s">
        <v>108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643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110</v>
      </c>
      <c r="E62" s="173"/>
      <c r="F62" s="173"/>
      <c r="G62" s="173"/>
      <c r="H62" s="173"/>
      <c r="I62" s="173"/>
      <c r="J62" s="174">
        <f>J96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111</v>
      </c>
      <c r="E63" s="173"/>
      <c r="F63" s="173"/>
      <c r="G63" s="173"/>
      <c r="H63" s="173"/>
      <c r="I63" s="173"/>
      <c r="J63" s="174">
        <f>J101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0"/>
      <c r="C64" s="171"/>
      <c r="D64" s="172" t="s">
        <v>112</v>
      </c>
      <c r="E64" s="173"/>
      <c r="F64" s="173"/>
      <c r="G64" s="173"/>
      <c r="H64" s="173"/>
      <c r="I64" s="173"/>
      <c r="J64" s="174">
        <f>J105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0"/>
      <c r="C65" s="171"/>
      <c r="D65" s="172" t="s">
        <v>113</v>
      </c>
      <c r="E65" s="173"/>
      <c r="F65" s="173"/>
      <c r="G65" s="173"/>
      <c r="H65" s="173"/>
      <c r="I65" s="173"/>
      <c r="J65" s="174">
        <f>J117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4"/>
      <c r="C66" s="165"/>
      <c r="D66" s="166" t="s">
        <v>114</v>
      </c>
      <c r="E66" s="167"/>
      <c r="F66" s="167"/>
      <c r="G66" s="167"/>
      <c r="H66" s="167"/>
      <c r="I66" s="167"/>
      <c r="J66" s="168">
        <f>J119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0"/>
      <c r="C67" s="171"/>
      <c r="D67" s="172" t="s">
        <v>116</v>
      </c>
      <c r="E67" s="173"/>
      <c r="F67" s="173"/>
      <c r="G67" s="173"/>
      <c r="H67" s="173"/>
      <c r="I67" s="173"/>
      <c r="J67" s="174">
        <f>J120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0"/>
      <c r="C68" s="171"/>
      <c r="D68" s="172" t="s">
        <v>117</v>
      </c>
      <c r="E68" s="173"/>
      <c r="F68" s="173"/>
      <c r="G68" s="173"/>
      <c r="H68" s="173"/>
      <c r="I68" s="173"/>
      <c r="J68" s="174">
        <f>J130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0"/>
      <c r="C69" s="171"/>
      <c r="D69" s="172" t="s">
        <v>118</v>
      </c>
      <c r="E69" s="173"/>
      <c r="F69" s="173"/>
      <c r="G69" s="173"/>
      <c r="H69" s="173"/>
      <c r="I69" s="173"/>
      <c r="J69" s="174">
        <f>J144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0"/>
      <c r="C70" s="171"/>
      <c r="D70" s="172" t="s">
        <v>328</v>
      </c>
      <c r="E70" s="173"/>
      <c r="F70" s="173"/>
      <c r="G70" s="173"/>
      <c r="H70" s="173"/>
      <c r="I70" s="173"/>
      <c r="J70" s="174">
        <f>J147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hidden="1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hidden="1"/>
    <row r="74" hidden="1"/>
    <row r="75" hidden="1"/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119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Střecha domova mládeže, spojovací krček a dílny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102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SO 07 - střecha školní garáže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Školní 280, 331 01 Plasy</v>
      </c>
      <c r="G84" s="39"/>
      <c r="H84" s="39"/>
      <c r="I84" s="31" t="s">
        <v>23</v>
      </c>
      <c r="J84" s="71" t="str">
        <f>IF(J12="","",J12)</f>
        <v>22. 6. 2021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Gymnázium a střední odborná škola, Plasy</v>
      </c>
      <c r="G86" s="39"/>
      <c r="H86" s="39"/>
      <c r="I86" s="31" t="s">
        <v>31</v>
      </c>
      <c r="J86" s="35" t="str">
        <f>E21</f>
        <v xml:space="preserve"> 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29</v>
      </c>
      <c r="D87" s="39"/>
      <c r="E87" s="39"/>
      <c r="F87" s="26" t="str">
        <f>IF(E18="","",E18)</f>
        <v>Vyplň údaj</v>
      </c>
      <c r="G87" s="39"/>
      <c r="H87" s="39"/>
      <c r="I87" s="31" t="s">
        <v>34</v>
      </c>
      <c r="J87" s="35" t="str">
        <f>E24</f>
        <v>Ing. Jaroslav Suchý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120</v>
      </c>
      <c r="D89" s="179" t="s">
        <v>57</v>
      </c>
      <c r="E89" s="179" t="s">
        <v>53</v>
      </c>
      <c r="F89" s="179" t="s">
        <v>54</v>
      </c>
      <c r="G89" s="179" t="s">
        <v>121</v>
      </c>
      <c r="H89" s="179" t="s">
        <v>122</v>
      </c>
      <c r="I89" s="179" t="s">
        <v>123</v>
      </c>
      <c r="J89" s="179" t="s">
        <v>106</v>
      </c>
      <c r="K89" s="180" t="s">
        <v>124</v>
      </c>
      <c r="L89" s="181"/>
      <c r="M89" s="91" t="s">
        <v>19</v>
      </c>
      <c r="N89" s="92" t="s">
        <v>42</v>
      </c>
      <c r="O89" s="92" t="s">
        <v>125</v>
      </c>
      <c r="P89" s="92" t="s">
        <v>126</v>
      </c>
      <c r="Q89" s="92" t="s">
        <v>127</v>
      </c>
      <c r="R89" s="92" t="s">
        <v>128</v>
      </c>
      <c r="S89" s="92" t="s">
        <v>129</v>
      </c>
      <c r="T89" s="93" t="s">
        <v>130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131</v>
      </c>
      <c r="D90" s="39"/>
      <c r="E90" s="39"/>
      <c r="F90" s="39"/>
      <c r="G90" s="39"/>
      <c r="H90" s="39"/>
      <c r="I90" s="39"/>
      <c r="J90" s="182">
        <f>BK90</f>
        <v>0</v>
      </c>
      <c r="K90" s="39"/>
      <c r="L90" s="43"/>
      <c r="M90" s="94"/>
      <c r="N90" s="183"/>
      <c r="O90" s="95"/>
      <c r="P90" s="184">
        <f>P91+P119</f>
        <v>0</v>
      </c>
      <c r="Q90" s="95"/>
      <c r="R90" s="184">
        <f>R91+R119</f>
        <v>4.4888543999999992</v>
      </c>
      <c r="S90" s="95"/>
      <c r="T90" s="185">
        <f>T91+T119</f>
        <v>5.0434190000000001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71</v>
      </c>
      <c r="AU90" s="16" t="s">
        <v>107</v>
      </c>
      <c r="BK90" s="186">
        <f>BK91+BK119</f>
        <v>0</v>
      </c>
    </row>
    <row r="91" s="12" customFormat="1" ht="25.92" customHeight="1">
      <c r="A91" s="12"/>
      <c r="B91" s="187"/>
      <c r="C91" s="188"/>
      <c r="D91" s="189" t="s">
        <v>71</v>
      </c>
      <c r="E91" s="190" t="s">
        <v>132</v>
      </c>
      <c r="F91" s="190" t="s">
        <v>133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P92+P96+P101+P105+P117</f>
        <v>0</v>
      </c>
      <c r="Q91" s="195"/>
      <c r="R91" s="196">
        <f>R92+R96+R101+R105+R117</f>
        <v>2.7198619999999996</v>
      </c>
      <c r="S91" s="195"/>
      <c r="T91" s="197">
        <f>T92+T96+T101+T105+T117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80</v>
      </c>
      <c r="AT91" s="199" t="s">
        <v>71</v>
      </c>
      <c r="AU91" s="199" t="s">
        <v>72</v>
      </c>
      <c r="AY91" s="198" t="s">
        <v>134</v>
      </c>
      <c r="BK91" s="200">
        <f>BK92+BK96+BK101+BK105+BK117</f>
        <v>0</v>
      </c>
    </row>
    <row r="92" s="12" customFormat="1" ht="22.8" customHeight="1">
      <c r="A92" s="12"/>
      <c r="B92" s="187"/>
      <c r="C92" s="188"/>
      <c r="D92" s="189" t="s">
        <v>71</v>
      </c>
      <c r="E92" s="201" t="s">
        <v>142</v>
      </c>
      <c r="F92" s="201" t="s">
        <v>644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SUM(P93:P95)</f>
        <v>0</v>
      </c>
      <c r="Q92" s="195"/>
      <c r="R92" s="196">
        <f>SUM(R93:R95)</f>
        <v>2.4859999999999998</v>
      </c>
      <c r="S92" s="195"/>
      <c r="T92" s="197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80</v>
      </c>
      <c r="AT92" s="199" t="s">
        <v>71</v>
      </c>
      <c r="AU92" s="199" t="s">
        <v>80</v>
      </c>
      <c r="AY92" s="198" t="s">
        <v>134</v>
      </c>
      <c r="BK92" s="200">
        <f>SUM(BK93:BK95)</f>
        <v>0</v>
      </c>
    </row>
    <row r="93" s="2" customFormat="1" ht="21.75" customHeight="1">
      <c r="A93" s="37"/>
      <c r="B93" s="38"/>
      <c r="C93" s="203" t="s">
        <v>80</v>
      </c>
      <c r="D93" s="203" t="s">
        <v>137</v>
      </c>
      <c r="E93" s="204" t="s">
        <v>645</v>
      </c>
      <c r="F93" s="205" t="s">
        <v>646</v>
      </c>
      <c r="G93" s="206" t="s">
        <v>140</v>
      </c>
      <c r="H93" s="207">
        <v>218.40000000000001</v>
      </c>
      <c r="I93" s="208"/>
      <c r="J93" s="207">
        <f>ROUND(I93*H93,2)</f>
        <v>0</v>
      </c>
      <c r="K93" s="205" t="s">
        <v>141</v>
      </c>
      <c r="L93" s="43"/>
      <c r="M93" s="209" t="s">
        <v>19</v>
      </c>
      <c r="N93" s="210" t="s">
        <v>43</v>
      </c>
      <c r="O93" s="83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3" t="s">
        <v>142</v>
      </c>
      <c r="AT93" s="213" t="s">
        <v>137</v>
      </c>
      <c r="AU93" s="213" t="s">
        <v>82</v>
      </c>
      <c r="AY93" s="16" t="s">
        <v>134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80</v>
      </c>
      <c r="BK93" s="214">
        <f>ROUND(I93*H93,2)</f>
        <v>0</v>
      </c>
      <c r="BL93" s="16" t="s">
        <v>142</v>
      </c>
      <c r="BM93" s="213" t="s">
        <v>647</v>
      </c>
    </row>
    <row r="94" s="2" customFormat="1">
      <c r="A94" s="37"/>
      <c r="B94" s="38"/>
      <c r="C94" s="227" t="s">
        <v>82</v>
      </c>
      <c r="D94" s="227" t="s">
        <v>215</v>
      </c>
      <c r="E94" s="228" t="s">
        <v>648</v>
      </c>
      <c r="F94" s="229" t="s">
        <v>649</v>
      </c>
      <c r="G94" s="230" t="s">
        <v>140</v>
      </c>
      <c r="H94" s="231">
        <v>220</v>
      </c>
      <c r="I94" s="232"/>
      <c r="J94" s="231">
        <f>ROUND(I94*H94,2)</f>
        <v>0</v>
      </c>
      <c r="K94" s="229" t="s">
        <v>141</v>
      </c>
      <c r="L94" s="233"/>
      <c r="M94" s="234" t="s">
        <v>19</v>
      </c>
      <c r="N94" s="235" t="s">
        <v>43</v>
      </c>
      <c r="O94" s="83"/>
      <c r="P94" s="211">
        <f>O94*H94</f>
        <v>0</v>
      </c>
      <c r="Q94" s="211">
        <v>0.011299999999999999</v>
      </c>
      <c r="R94" s="211">
        <f>Q94*H94</f>
        <v>2.4859999999999998</v>
      </c>
      <c r="S94" s="211">
        <v>0</v>
      </c>
      <c r="T94" s="21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176</v>
      </c>
      <c r="AT94" s="213" t="s">
        <v>215</v>
      </c>
      <c r="AU94" s="213" t="s">
        <v>82</v>
      </c>
      <c r="AY94" s="16" t="s">
        <v>134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142</v>
      </c>
      <c r="BM94" s="213" t="s">
        <v>650</v>
      </c>
    </row>
    <row r="95" s="13" customFormat="1">
      <c r="A95" s="13"/>
      <c r="B95" s="215"/>
      <c r="C95" s="216"/>
      <c r="D95" s="217" t="s">
        <v>144</v>
      </c>
      <c r="E95" s="218" t="s">
        <v>19</v>
      </c>
      <c r="F95" s="219" t="s">
        <v>651</v>
      </c>
      <c r="G95" s="216"/>
      <c r="H95" s="220">
        <v>220</v>
      </c>
      <c r="I95" s="221"/>
      <c r="J95" s="216"/>
      <c r="K95" s="216"/>
      <c r="L95" s="222"/>
      <c r="M95" s="223"/>
      <c r="N95" s="224"/>
      <c r="O95" s="224"/>
      <c r="P95" s="224"/>
      <c r="Q95" s="224"/>
      <c r="R95" s="224"/>
      <c r="S95" s="224"/>
      <c r="T95" s="22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6" t="s">
        <v>144</v>
      </c>
      <c r="AU95" s="226" t="s">
        <v>82</v>
      </c>
      <c r="AV95" s="13" t="s">
        <v>82</v>
      </c>
      <c r="AW95" s="13" t="s">
        <v>33</v>
      </c>
      <c r="AX95" s="13" t="s">
        <v>80</v>
      </c>
      <c r="AY95" s="226" t="s">
        <v>134</v>
      </c>
    </row>
    <row r="96" s="12" customFormat="1" ht="22.8" customHeight="1">
      <c r="A96" s="12"/>
      <c r="B96" s="187"/>
      <c r="C96" s="188"/>
      <c r="D96" s="189" t="s">
        <v>71</v>
      </c>
      <c r="E96" s="201" t="s">
        <v>146</v>
      </c>
      <c r="F96" s="201" t="s">
        <v>147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SUM(P97:P100)</f>
        <v>0</v>
      </c>
      <c r="Q96" s="195"/>
      <c r="R96" s="196">
        <f>SUM(R97:R100)</f>
        <v>0.22756200000000001</v>
      </c>
      <c r="S96" s="195"/>
      <c r="T96" s="197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8" t="s">
        <v>80</v>
      </c>
      <c r="AT96" s="199" t="s">
        <v>71</v>
      </c>
      <c r="AU96" s="199" t="s">
        <v>80</v>
      </c>
      <c r="AY96" s="198" t="s">
        <v>134</v>
      </c>
      <c r="BK96" s="200">
        <f>SUM(BK97:BK100)</f>
        <v>0</v>
      </c>
    </row>
    <row r="97" s="2" customFormat="1">
      <c r="A97" s="37"/>
      <c r="B97" s="38"/>
      <c r="C97" s="203" t="s">
        <v>135</v>
      </c>
      <c r="D97" s="203" t="s">
        <v>137</v>
      </c>
      <c r="E97" s="204" t="s">
        <v>652</v>
      </c>
      <c r="F97" s="205" t="s">
        <v>653</v>
      </c>
      <c r="G97" s="206" t="s">
        <v>140</v>
      </c>
      <c r="H97" s="207">
        <v>20.059999999999999</v>
      </c>
      <c r="I97" s="208"/>
      <c r="J97" s="207">
        <f>ROUND(I97*H97,2)</f>
        <v>0</v>
      </c>
      <c r="K97" s="205" t="s">
        <v>141</v>
      </c>
      <c r="L97" s="43"/>
      <c r="M97" s="209" t="s">
        <v>19</v>
      </c>
      <c r="N97" s="210" t="s">
        <v>43</v>
      </c>
      <c r="O97" s="83"/>
      <c r="P97" s="211">
        <f>O97*H97</f>
        <v>0</v>
      </c>
      <c r="Q97" s="211">
        <v>0.0082900000000000005</v>
      </c>
      <c r="R97" s="211">
        <f>Q97*H97</f>
        <v>0.16629740000000001</v>
      </c>
      <c r="S97" s="211">
        <v>0</v>
      </c>
      <c r="T97" s="212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3" t="s">
        <v>142</v>
      </c>
      <c r="AT97" s="213" t="s">
        <v>137</v>
      </c>
      <c r="AU97" s="213" t="s">
        <v>82</v>
      </c>
      <c r="AY97" s="16" t="s">
        <v>134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80</v>
      </c>
      <c r="BK97" s="214">
        <f>ROUND(I97*H97,2)</f>
        <v>0</v>
      </c>
      <c r="BL97" s="16" t="s">
        <v>142</v>
      </c>
      <c r="BM97" s="213" t="s">
        <v>654</v>
      </c>
    </row>
    <row r="98" s="2" customFormat="1" ht="16.5" customHeight="1">
      <c r="A98" s="37"/>
      <c r="B98" s="38"/>
      <c r="C98" s="227" t="s">
        <v>142</v>
      </c>
      <c r="D98" s="227" t="s">
        <v>215</v>
      </c>
      <c r="E98" s="228" t="s">
        <v>655</v>
      </c>
      <c r="F98" s="229" t="s">
        <v>656</v>
      </c>
      <c r="G98" s="230" t="s">
        <v>140</v>
      </c>
      <c r="H98" s="231">
        <v>22.07</v>
      </c>
      <c r="I98" s="232"/>
      <c r="J98" s="231">
        <f>ROUND(I98*H98,2)</f>
        <v>0</v>
      </c>
      <c r="K98" s="229" t="s">
        <v>141</v>
      </c>
      <c r="L98" s="233"/>
      <c r="M98" s="234" t="s">
        <v>19</v>
      </c>
      <c r="N98" s="235" t="s">
        <v>43</v>
      </c>
      <c r="O98" s="83"/>
      <c r="P98" s="211">
        <f>O98*H98</f>
        <v>0</v>
      </c>
      <c r="Q98" s="211">
        <v>0.00034000000000000002</v>
      </c>
      <c r="R98" s="211">
        <f>Q98*H98</f>
        <v>0.0075038000000000006</v>
      </c>
      <c r="S98" s="211">
        <v>0</v>
      </c>
      <c r="T98" s="212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176</v>
      </c>
      <c r="AT98" s="213" t="s">
        <v>215</v>
      </c>
      <c r="AU98" s="213" t="s">
        <v>82</v>
      </c>
      <c r="AY98" s="16" t="s">
        <v>134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142</v>
      </c>
      <c r="BM98" s="213" t="s">
        <v>657</v>
      </c>
    </row>
    <row r="99" s="13" customFormat="1">
      <c r="A99" s="13"/>
      <c r="B99" s="215"/>
      <c r="C99" s="216"/>
      <c r="D99" s="217" t="s">
        <v>144</v>
      </c>
      <c r="E99" s="216"/>
      <c r="F99" s="219" t="s">
        <v>658</v>
      </c>
      <c r="G99" s="216"/>
      <c r="H99" s="220">
        <v>22.07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6" t="s">
        <v>144</v>
      </c>
      <c r="AU99" s="226" t="s">
        <v>82</v>
      </c>
      <c r="AV99" s="13" t="s">
        <v>82</v>
      </c>
      <c r="AW99" s="13" t="s">
        <v>4</v>
      </c>
      <c r="AX99" s="13" t="s">
        <v>80</v>
      </c>
      <c r="AY99" s="226" t="s">
        <v>134</v>
      </c>
    </row>
    <row r="100" s="2" customFormat="1">
      <c r="A100" s="37"/>
      <c r="B100" s="38"/>
      <c r="C100" s="203" t="s">
        <v>158</v>
      </c>
      <c r="D100" s="203" t="s">
        <v>137</v>
      </c>
      <c r="E100" s="204" t="s">
        <v>659</v>
      </c>
      <c r="F100" s="205" t="s">
        <v>660</v>
      </c>
      <c r="G100" s="206" t="s">
        <v>140</v>
      </c>
      <c r="H100" s="207">
        <v>20.059999999999999</v>
      </c>
      <c r="I100" s="208"/>
      <c r="J100" s="207">
        <f>ROUND(I100*H100,2)</f>
        <v>0</v>
      </c>
      <c r="K100" s="205" t="s">
        <v>141</v>
      </c>
      <c r="L100" s="43"/>
      <c r="M100" s="209" t="s">
        <v>19</v>
      </c>
      <c r="N100" s="210" t="s">
        <v>43</v>
      </c>
      <c r="O100" s="83"/>
      <c r="P100" s="211">
        <f>O100*H100</f>
        <v>0</v>
      </c>
      <c r="Q100" s="211">
        <v>0.0026800000000000001</v>
      </c>
      <c r="R100" s="211">
        <f>Q100*H100</f>
        <v>0.053760799999999997</v>
      </c>
      <c r="S100" s="211">
        <v>0</v>
      </c>
      <c r="T100" s="21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3" t="s">
        <v>142</v>
      </c>
      <c r="AT100" s="213" t="s">
        <v>137</v>
      </c>
      <c r="AU100" s="213" t="s">
        <v>82</v>
      </c>
      <c r="AY100" s="16" t="s">
        <v>134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80</v>
      </c>
      <c r="BK100" s="214">
        <f>ROUND(I100*H100,2)</f>
        <v>0</v>
      </c>
      <c r="BL100" s="16" t="s">
        <v>142</v>
      </c>
      <c r="BM100" s="213" t="s">
        <v>661</v>
      </c>
    </row>
    <row r="101" s="12" customFormat="1" ht="22.8" customHeight="1">
      <c r="A101" s="12"/>
      <c r="B101" s="187"/>
      <c r="C101" s="188"/>
      <c r="D101" s="189" t="s">
        <v>71</v>
      </c>
      <c r="E101" s="201" t="s">
        <v>163</v>
      </c>
      <c r="F101" s="201" t="s">
        <v>164</v>
      </c>
      <c r="G101" s="188"/>
      <c r="H101" s="188"/>
      <c r="I101" s="191"/>
      <c r="J101" s="202">
        <f>BK101</f>
        <v>0</v>
      </c>
      <c r="K101" s="188"/>
      <c r="L101" s="193"/>
      <c r="M101" s="194"/>
      <c r="N101" s="195"/>
      <c r="O101" s="195"/>
      <c r="P101" s="196">
        <f>SUM(P102:P104)</f>
        <v>0</v>
      </c>
      <c r="Q101" s="195"/>
      <c r="R101" s="196">
        <f>SUM(R102:R104)</f>
        <v>0.0063</v>
      </c>
      <c r="S101" s="195"/>
      <c r="T101" s="197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8" t="s">
        <v>80</v>
      </c>
      <c r="AT101" s="199" t="s">
        <v>71</v>
      </c>
      <c r="AU101" s="199" t="s">
        <v>80</v>
      </c>
      <c r="AY101" s="198" t="s">
        <v>134</v>
      </c>
      <c r="BK101" s="200">
        <f>SUM(BK102:BK104)</f>
        <v>0</v>
      </c>
    </row>
    <row r="102" s="2" customFormat="1" ht="21.75" customHeight="1">
      <c r="A102" s="37"/>
      <c r="B102" s="38"/>
      <c r="C102" s="203" t="s">
        <v>146</v>
      </c>
      <c r="D102" s="203" t="s">
        <v>137</v>
      </c>
      <c r="E102" s="204" t="s">
        <v>662</v>
      </c>
      <c r="F102" s="205" t="s">
        <v>663</v>
      </c>
      <c r="G102" s="206" t="s">
        <v>664</v>
      </c>
      <c r="H102" s="207">
        <v>2</v>
      </c>
      <c r="I102" s="208"/>
      <c r="J102" s="207">
        <f>ROUND(I102*H102,2)</f>
        <v>0</v>
      </c>
      <c r="K102" s="205" t="s">
        <v>141</v>
      </c>
      <c r="L102" s="43"/>
      <c r="M102" s="209" t="s">
        <v>19</v>
      </c>
      <c r="N102" s="210" t="s">
        <v>43</v>
      </c>
      <c r="O102" s="83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142</v>
      </c>
      <c r="AT102" s="213" t="s">
        <v>137</v>
      </c>
      <c r="AU102" s="213" t="s">
        <v>82</v>
      </c>
      <c r="AY102" s="16" t="s">
        <v>134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80</v>
      </c>
      <c r="BK102" s="214">
        <f>ROUND(I102*H102,2)</f>
        <v>0</v>
      </c>
      <c r="BL102" s="16" t="s">
        <v>142</v>
      </c>
      <c r="BM102" s="213" t="s">
        <v>665</v>
      </c>
    </row>
    <row r="103" s="2" customFormat="1">
      <c r="A103" s="37"/>
      <c r="B103" s="38"/>
      <c r="C103" s="203" t="s">
        <v>169</v>
      </c>
      <c r="D103" s="203" t="s">
        <v>137</v>
      </c>
      <c r="E103" s="204" t="s">
        <v>165</v>
      </c>
      <c r="F103" s="205" t="s">
        <v>166</v>
      </c>
      <c r="G103" s="206" t="s">
        <v>140</v>
      </c>
      <c r="H103" s="207">
        <v>30</v>
      </c>
      <c r="I103" s="208"/>
      <c r="J103" s="207">
        <f>ROUND(I103*H103,2)</f>
        <v>0</v>
      </c>
      <c r="K103" s="205" t="s">
        <v>141</v>
      </c>
      <c r="L103" s="43"/>
      <c r="M103" s="209" t="s">
        <v>19</v>
      </c>
      <c r="N103" s="210" t="s">
        <v>43</v>
      </c>
      <c r="O103" s="83"/>
      <c r="P103" s="211">
        <f>O103*H103</f>
        <v>0</v>
      </c>
      <c r="Q103" s="211">
        <v>0.00021000000000000001</v>
      </c>
      <c r="R103" s="211">
        <f>Q103*H103</f>
        <v>0.0063</v>
      </c>
      <c r="S103" s="211">
        <v>0</v>
      </c>
      <c r="T103" s="212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142</v>
      </c>
      <c r="AT103" s="213" t="s">
        <v>137</v>
      </c>
      <c r="AU103" s="213" t="s">
        <v>82</v>
      </c>
      <c r="AY103" s="16" t="s">
        <v>134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80</v>
      </c>
      <c r="BK103" s="214">
        <f>ROUND(I103*H103,2)</f>
        <v>0</v>
      </c>
      <c r="BL103" s="16" t="s">
        <v>142</v>
      </c>
      <c r="BM103" s="213" t="s">
        <v>666</v>
      </c>
    </row>
    <row r="104" s="13" customFormat="1">
      <c r="A104" s="13"/>
      <c r="B104" s="215"/>
      <c r="C104" s="216"/>
      <c r="D104" s="217" t="s">
        <v>144</v>
      </c>
      <c r="E104" s="218" t="s">
        <v>19</v>
      </c>
      <c r="F104" s="219" t="s">
        <v>667</v>
      </c>
      <c r="G104" s="216"/>
      <c r="H104" s="220">
        <v>30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6" t="s">
        <v>144</v>
      </c>
      <c r="AU104" s="226" t="s">
        <v>82</v>
      </c>
      <c r="AV104" s="13" t="s">
        <v>82</v>
      </c>
      <c r="AW104" s="13" t="s">
        <v>33</v>
      </c>
      <c r="AX104" s="13" t="s">
        <v>80</v>
      </c>
      <c r="AY104" s="226" t="s">
        <v>134</v>
      </c>
    </row>
    <row r="105" s="12" customFormat="1" ht="22.8" customHeight="1">
      <c r="A105" s="12"/>
      <c r="B105" s="187"/>
      <c r="C105" s="188"/>
      <c r="D105" s="189" t="s">
        <v>71</v>
      </c>
      <c r="E105" s="201" t="s">
        <v>174</v>
      </c>
      <c r="F105" s="201" t="s">
        <v>175</v>
      </c>
      <c r="G105" s="188"/>
      <c r="H105" s="188"/>
      <c r="I105" s="191"/>
      <c r="J105" s="202">
        <f>BK105</f>
        <v>0</v>
      </c>
      <c r="K105" s="188"/>
      <c r="L105" s="193"/>
      <c r="M105" s="194"/>
      <c r="N105" s="195"/>
      <c r="O105" s="195"/>
      <c r="P105" s="196">
        <f>SUM(P106:P116)</f>
        <v>0</v>
      </c>
      <c r="Q105" s="195"/>
      <c r="R105" s="196">
        <f>SUM(R106:R116)</f>
        <v>0</v>
      </c>
      <c r="S105" s="195"/>
      <c r="T105" s="197">
        <f>SUM(T106:T116)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8" t="s">
        <v>80</v>
      </c>
      <c r="AT105" s="199" t="s">
        <v>71</v>
      </c>
      <c r="AU105" s="199" t="s">
        <v>80</v>
      </c>
      <c r="AY105" s="198" t="s">
        <v>134</v>
      </c>
      <c r="BK105" s="200">
        <f>SUM(BK106:BK116)</f>
        <v>0</v>
      </c>
    </row>
    <row r="106" s="2" customFormat="1">
      <c r="A106" s="37"/>
      <c r="B106" s="38"/>
      <c r="C106" s="203" t="s">
        <v>176</v>
      </c>
      <c r="D106" s="203" t="s">
        <v>137</v>
      </c>
      <c r="E106" s="204" t="s">
        <v>335</v>
      </c>
      <c r="F106" s="205" t="s">
        <v>336</v>
      </c>
      <c r="G106" s="206" t="s">
        <v>179</v>
      </c>
      <c r="H106" s="207">
        <v>4.8499999999999996</v>
      </c>
      <c r="I106" s="208"/>
      <c r="J106" s="207">
        <f>ROUND(I106*H106,2)</f>
        <v>0</v>
      </c>
      <c r="K106" s="205" t="s">
        <v>141</v>
      </c>
      <c r="L106" s="43"/>
      <c r="M106" s="209" t="s">
        <v>19</v>
      </c>
      <c r="N106" s="210" t="s">
        <v>43</v>
      </c>
      <c r="O106" s="83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3" t="s">
        <v>142</v>
      </c>
      <c r="AT106" s="213" t="s">
        <v>137</v>
      </c>
      <c r="AU106" s="213" t="s">
        <v>82</v>
      </c>
      <c r="AY106" s="16" t="s">
        <v>134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6" t="s">
        <v>80</v>
      </c>
      <c r="BK106" s="214">
        <f>ROUND(I106*H106,2)</f>
        <v>0</v>
      </c>
      <c r="BL106" s="16" t="s">
        <v>142</v>
      </c>
      <c r="BM106" s="213" t="s">
        <v>668</v>
      </c>
    </row>
    <row r="107" s="13" customFormat="1">
      <c r="A107" s="13"/>
      <c r="B107" s="215"/>
      <c r="C107" s="216"/>
      <c r="D107" s="217" t="s">
        <v>144</v>
      </c>
      <c r="E107" s="218" t="s">
        <v>19</v>
      </c>
      <c r="F107" s="219" t="s">
        <v>669</v>
      </c>
      <c r="G107" s="216"/>
      <c r="H107" s="220">
        <v>1.3799999999999999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6" t="s">
        <v>144</v>
      </c>
      <c r="AU107" s="226" t="s">
        <v>82</v>
      </c>
      <c r="AV107" s="13" t="s">
        <v>82</v>
      </c>
      <c r="AW107" s="13" t="s">
        <v>33</v>
      </c>
      <c r="AX107" s="13" t="s">
        <v>72</v>
      </c>
      <c r="AY107" s="226" t="s">
        <v>134</v>
      </c>
    </row>
    <row r="108" s="13" customFormat="1">
      <c r="A108" s="13"/>
      <c r="B108" s="215"/>
      <c r="C108" s="216"/>
      <c r="D108" s="217" t="s">
        <v>144</v>
      </c>
      <c r="E108" s="218" t="s">
        <v>19</v>
      </c>
      <c r="F108" s="219" t="s">
        <v>670</v>
      </c>
      <c r="G108" s="216"/>
      <c r="H108" s="220">
        <v>3.4700000000000002</v>
      </c>
      <c r="I108" s="221"/>
      <c r="J108" s="216"/>
      <c r="K108" s="216"/>
      <c r="L108" s="222"/>
      <c r="M108" s="223"/>
      <c r="N108" s="224"/>
      <c r="O108" s="224"/>
      <c r="P108" s="224"/>
      <c r="Q108" s="224"/>
      <c r="R108" s="224"/>
      <c r="S108" s="224"/>
      <c r="T108" s="22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6" t="s">
        <v>144</v>
      </c>
      <c r="AU108" s="226" t="s">
        <v>82</v>
      </c>
      <c r="AV108" s="13" t="s">
        <v>82</v>
      </c>
      <c r="AW108" s="13" t="s">
        <v>33</v>
      </c>
      <c r="AX108" s="13" t="s">
        <v>72</v>
      </c>
      <c r="AY108" s="226" t="s">
        <v>134</v>
      </c>
    </row>
    <row r="109" s="14" customFormat="1">
      <c r="A109" s="14"/>
      <c r="B109" s="245"/>
      <c r="C109" s="246"/>
      <c r="D109" s="217" t="s">
        <v>144</v>
      </c>
      <c r="E109" s="247" t="s">
        <v>19</v>
      </c>
      <c r="F109" s="248" t="s">
        <v>341</v>
      </c>
      <c r="G109" s="246"/>
      <c r="H109" s="249">
        <v>4.8499999999999996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144</v>
      </c>
      <c r="AU109" s="255" t="s">
        <v>82</v>
      </c>
      <c r="AV109" s="14" t="s">
        <v>142</v>
      </c>
      <c r="AW109" s="14" t="s">
        <v>33</v>
      </c>
      <c r="AX109" s="14" t="s">
        <v>80</v>
      </c>
      <c r="AY109" s="255" t="s">
        <v>134</v>
      </c>
    </row>
    <row r="110" s="2" customFormat="1" ht="21.75" customHeight="1">
      <c r="A110" s="37"/>
      <c r="B110" s="38"/>
      <c r="C110" s="203" t="s">
        <v>163</v>
      </c>
      <c r="D110" s="203" t="s">
        <v>137</v>
      </c>
      <c r="E110" s="204" t="s">
        <v>181</v>
      </c>
      <c r="F110" s="205" t="s">
        <v>182</v>
      </c>
      <c r="G110" s="206" t="s">
        <v>179</v>
      </c>
      <c r="H110" s="207">
        <v>3.4700000000000002</v>
      </c>
      <c r="I110" s="208"/>
      <c r="J110" s="207">
        <f>ROUND(I110*H110,2)</f>
        <v>0</v>
      </c>
      <c r="K110" s="205" t="s">
        <v>141</v>
      </c>
      <c r="L110" s="43"/>
      <c r="M110" s="209" t="s">
        <v>19</v>
      </c>
      <c r="N110" s="210" t="s">
        <v>43</v>
      </c>
      <c r="O110" s="83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3" t="s">
        <v>142</v>
      </c>
      <c r="AT110" s="213" t="s">
        <v>137</v>
      </c>
      <c r="AU110" s="213" t="s">
        <v>82</v>
      </c>
      <c r="AY110" s="16" t="s">
        <v>134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6" t="s">
        <v>80</v>
      </c>
      <c r="BK110" s="214">
        <f>ROUND(I110*H110,2)</f>
        <v>0</v>
      </c>
      <c r="BL110" s="16" t="s">
        <v>142</v>
      </c>
      <c r="BM110" s="213" t="s">
        <v>671</v>
      </c>
    </row>
    <row r="111" s="2" customFormat="1">
      <c r="A111" s="37"/>
      <c r="B111" s="38"/>
      <c r="C111" s="203" t="s">
        <v>184</v>
      </c>
      <c r="D111" s="203" t="s">
        <v>137</v>
      </c>
      <c r="E111" s="204" t="s">
        <v>185</v>
      </c>
      <c r="F111" s="205" t="s">
        <v>186</v>
      </c>
      <c r="G111" s="206" t="s">
        <v>179</v>
      </c>
      <c r="H111" s="207">
        <v>48.579999999999998</v>
      </c>
      <c r="I111" s="208"/>
      <c r="J111" s="207">
        <f>ROUND(I111*H111,2)</f>
        <v>0</v>
      </c>
      <c r="K111" s="205" t="s">
        <v>141</v>
      </c>
      <c r="L111" s="43"/>
      <c r="M111" s="209" t="s">
        <v>19</v>
      </c>
      <c r="N111" s="210" t="s">
        <v>43</v>
      </c>
      <c r="O111" s="83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142</v>
      </c>
      <c r="AT111" s="213" t="s">
        <v>137</v>
      </c>
      <c r="AU111" s="213" t="s">
        <v>82</v>
      </c>
      <c r="AY111" s="16" t="s">
        <v>134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80</v>
      </c>
      <c r="BK111" s="214">
        <f>ROUND(I111*H111,2)</f>
        <v>0</v>
      </c>
      <c r="BL111" s="16" t="s">
        <v>142</v>
      </c>
      <c r="BM111" s="213" t="s">
        <v>672</v>
      </c>
    </row>
    <row r="112" s="13" customFormat="1">
      <c r="A112" s="13"/>
      <c r="B112" s="215"/>
      <c r="C112" s="216"/>
      <c r="D112" s="217" t="s">
        <v>144</v>
      </c>
      <c r="E112" s="216"/>
      <c r="F112" s="219" t="s">
        <v>673</v>
      </c>
      <c r="G112" s="216"/>
      <c r="H112" s="220">
        <v>48.579999999999998</v>
      </c>
      <c r="I112" s="221"/>
      <c r="J112" s="216"/>
      <c r="K112" s="216"/>
      <c r="L112" s="222"/>
      <c r="M112" s="223"/>
      <c r="N112" s="224"/>
      <c r="O112" s="224"/>
      <c r="P112" s="224"/>
      <c r="Q112" s="224"/>
      <c r="R112" s="224"/>
      <c r="S112" s="224"/>
      <c r="T112" s="22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6" t="s">
        <v>144</v>
      </c>
      <c r="AU112" s="226" t="s">
        <v>82</v>
      </c>
      <c r="AV112" s="13" t="s">
        <v>82</v>
      </c>
      <c r="AW112" s="13" t="s">
        <v>4</v>
      </c>
      <c r="AX112" s="13" t="s">
        <v>80</v>
      </c>
      <c r="AY112" s="226" t="s">
        <v>134</v>
      </c>
    </row>
    <row r="113" s="2" customFormat="1">
      <c r="A113" s="37"/>
      <c r="B113" s="38"/>
      <c r="C113" s="203" t="s">
        <v>189</v>
      </c>
      <c r="D113" s="203" t="s">
        <v>137</v>
      </c>
      <c r="E113" s="204" t="s">
        <v>352</v>
      </c>
      <c r="F113" s="205" t="s">
        <v>353</v>
      </c>
      <c r="G113" s="206" t="s">
        <v>179</v>
      </c>
      <c r="H113" s="207">
        <v>3.1200000000000001</v>
      </c>
      <c r="I113" s="208"/>
      <c r="J113" s="207">
        <f>ROUND(I113*H113,2)</f>
        <v>0</v>
      </c>
      <c r="K113" s="205" t="s">
        <v>141</v>
      </c>
      <c r="L113" s="43"/>
      <c r="M113" s="209" t="s">
        <v>19</v>
      </c>
      <c r="N113" s="210" t="s">
        <v>43</v>
      </c>
      <c r="O113" s="83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3" t="s">
        <v>142</v>
      </c>
      <c r="AT113" s="213" t="s">
        <v>137</v>
      </c>
      <c r="AU113" s="213" t="s">
        <v>82</v>
      </c>
      <c r="AY113" s="16" t="s">
        <v>134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80</v>
      </c>
      <c r="BK113" s="214">
        <f>ROUND(I113*H113,2)</f>
        <v>0</v>
      </c>
      <c r="BL113" s="16" t="s">
        <v>142</v>
      </c>
      <c r="BM113" s="213" t="s">
        <v>674</v>
      </c>
    </row>
    <row r="114" s="13" customFormat="1">
      <c r="A114" s="13"/>
      <c r="B114" s="215"/>
      <c r="C114" s="216"/>
      <c r="D114" s="217" t="s">
        <v>144</v>
      </c>
      <c r="E114" s="216"/>
      <c r="F114" s="219" t="s">
        <v>675</v>
      </c>
      <c r="G114" s="216"/>
      <c r="H114" s="220">
        <v>3.1200000000000001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6" t="s">
        <v>144</v>
      </c>
      <c r="AU114" s="226" t="s">
        <v>82</v>
      </c>
      <c r="AV114" s="13" t="s">
        <v>82</v>
      </c>
      <c r="AW114" s="13" t="s">
        <v>4</v>
      </c>
      <c r="AX114" s="13" t="s">
        <v>80</v>
      </c>
      <c r="AY114" s="226" t="s">
        <v>134</v>
      </c>
    </row>
    <row r="115" s="2" customFormat="1">
      <c r="A115" s="37"/>
      <c r="B115" s="38"/>
      <c r="C115" s="203" t="s">
        <v>195</v>
      </c>
      <c r="D115" s="203" t="s">
        <v>137</v>
      </c>
      <c r="E115" s="204" t="s">
        <v>348</v>
      </c>
      <c r="F115" s="205" t="s">
        <v>349</v>
      </c>
      <c r="G115" s="206" t="s">
        <v>179</v>
      </c>
      <c r="H115" s="207">
        <v>0.34999999999999998</v>
      </c>
      <c r="I115" s="208"/>
      <c r="J115" s="207">
        <f>ROUND(I115*H115,2)</f>
        <v>0</v>
      </c>
      <c r="K115" s="205" t="s">
        <v>141</v>
      </c>
      <c r="L115" s="43"/>
      <c r="M115" s="209" t="s">
        <v>19</v>
      </c>
      <c r="N115" s="210" t="s">
        <v>43</v>
      </c>
      <c r="O115" s="83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3" t="s">
        <v>142</v>
      </c>
      <c r="AT115" s="213" t="s">
        <v>137</v>
      </c>
      <c r="AU115" s="213" t="s">
        <v>82</v>
      </c>
      <c r="AY115" s="16" t="s">
        <v>134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80</v>
      </c>
      <c r="BK115" s="214">
        <f>ROUND(I115*H115,2)</f>
        <v>0</v>
      </c>
      <c r="BL115" s="16" t="s">
        <v>142</v>
      </c>
      <c r="BM115" s="213" t="s">
        <v>676</v>
      </c>
    </row>
    <row r="116" s="13" customFormat="1">
      <c r="A116" s="13"/>
      <c r="B116" s="215"/>
      <c r="C116" s="216"/>
      <c r="D116" s="217" t="s">
        <v>144</v>
      </c>
      <c r="E116" s="216"/>
      <c r="F116" s="219" t="s">
        <v>677</v>
      </c>
      <c r="G116" s="216"/>
      <c r="H116" s="220">
        <v>0.34999999999999998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6" t="s">
        <v>144</v>
      </c>
      <c r="AU116" s="226" t="s">
        <v>82</v>
      </c>
      <c r="AV116" s="13" t="s">
        <v>82</v>
      </c>
      <c r="AW116" s="13" t="s">
        <v>4</v>
      </c>
      <c r="AX116" s="13" t="s">
        <v>80</v>
      </c>
      <c r="AY116" s="226" t="s">
        <v>134</v>
      </c>
    </row>
    <row r="117" s="12" customFormat="1" ht="22.8" customHeight="1">
      <c r="A117" s="12"/>
      <c r="B117" s="187"/>
      <c r="C117" s="188"/>
      <c r="D117" s="189" t="s">
        <v>71</v>
      </c>
      <c r="E117" s="201" t="s">
        <v>193</v>
      </c>
      <c r="F117" s="201" t="s">
        <v>194</v>
      </c>
      <c r="G117" s="188"/>
      <c r="H117" s="188"/>
      <c r="I117" s="191"/>
      <c r="J117" s="202">
        <f>BK117</f>
        <v>0</v>
      </c>
      <c r="K117" s="188"/>
      <c r="L117" s="193"/>
      <c r="M117" s="194"/>
      <c r="N117" s="195"/>
      <c r="O117" s="195"/>
      <c r="P117" s="196">
        <f>P118</f>
        <v>0</v>
      </c>
      <c r="Q117" s="195"/>
      <c r="R117" s="196">
        <f>R118</f>
        <v>0</v>
      </c>
      <c r="S117" s="195"/>
      <c r="T117" s="197">
        <f>T118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8" t="s">
        <v>80</v>
      </c>
      <c r="AT117" s="199" t="s">
        <v>71</v>
      </c>
      <c r="AU117" s="199" t="s">
        <v>80</v>
      </c>
      <c r="AY117" s="198" t="s">
        <v>134</v>
      </c>
      <c r="BK117" s="200">
        <f>BK118</f>
        <v>0</v>
      </c>
    </row>
    <row r="118" s="2" customFormat="1" ht="33" customHeight="1">
      <c r="A118" s="37"/>
      <c r="B118" s="38"/>
      <c r="C118" s="203" t="s">
        <v>203</v>
      </c>
      <c r="D118" s="203" t="s">
        <v>137</v>
      </c>
      <c r="E118" s="204" t="s">
        <v>196</v>
      </c>
      <c r="F118" s="205" t="s">
        <v>197</v>
      </c>
      <c r="G118" s="206" t="s">
        <v>179</v>
      </c>
      <c r="H118" s="207">
        <v>2.7200000000000002</v>
      </c>
      <c r="I118" s="208"/>
      <c r="J118" s="207">
        <f>ROUND(I118*H118,2)</f>
        <v>0</v>
      </c>
      <c r="K118" s="205" t="s">
        <v>141</v>
      </c>
      <c r="L118" s="43"/>
      <c r="M118" s="209" t="s">
        <v>19</v>
      </c>
      <c r="N118" s="210" t="s">
        <v>43</v>
      </c>
      <c r="O118" s="83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3" t="s">
        <v>142</v>
      </c>
      <c r="AT118" s="213" t="s">
        <v>137</v>
      </c>
      <c r="AU118" s="213" t="s">
        <v>82</v>
      </c>
      <c r="AY118" s="16" t="s">
        <v>134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80</v>
      </c>
      <c r="BK118" s="214">
        <f>ROUND(I118*H118,2)</f>
        <v>0</v>
      </c>
      <c r="BL118" s="16" t="s">
        <v>142</v>
      </c>
      <c r="BM118" s="213" t="s">
        <v>678</v>
      </c>
    </row>
    <row r="119" s="12" customFormat="1" ht="25.92" customHeight="1">
      <c r="A119" s="12"/>
      <c r="B119" s="187"/>
      <c r="C119" s="188"/>
      <c r="D119" s="189" t="s">
        <v>71</v>
      </c>
      <c r="E119" s="190" t="s">
        <v>199</v>
      </c>
      <c r="F119" s="190" t="s">
        <v>200</v>
      </c>
      <c r="G119" s="188"/>
      <c r="H119" s="188"/>
      <c r="I119" s="191"/>
      <c r="J119" s="192">
        <f>BK119</f>
        <v>0</v>
      </c>
      <c r="K119" s="188"/>
      <c r="L119" s="193"/>
      <c r="M119" s="194"/>
      <c r="N119" s="195"/>
      <c r="O119" s="195"/>
      <c r="P119" s="196">
        <f>P120+P130+P144+P147</f>
        <v>0</v>
      </c>
      <c r="Q119" s="195"/>
      <c r="R119" s="196">
        <f>R120+R130+R144+R147</f>
        <v>1.7689923999999999</v>
      </c>
      <c r="S119" s="195"/>
      <c r="T119" s="197">
        <f>T120+T130+T144+T147</f>
        <v>5.0434190000000001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8" t="s">
        <v>82</v>
      </c>
      <c r="AT119" s="199" t="s">
        <v>71</v>
      </c>
      <c r="AU119" s="199" t="s">
        <v>72</v>
      </c>
      <c r="AY119" s="198" t="s">
        <v>134</v>
      </c>
      <c r="BK119" s="200">
        <f>BK120+BK130+BK144+BK147</f>
        <v>0</v>
      </c>
    </row>
    <row r="120" s="12" customFormat="1" ht="22.8" customHeight="1">
      <c r="A120" s="12"/>
      <c r="B120" s="187"/>
      <c r="C120" s="188"/>
      <c r="D120" s="189" t="s">
        <v>71</v>
      </c>
      <c r="E120" s="201" t="s">
        <v>208</v>
      </c>
      <c r="F120" s="201" t="s">
        <v>209</v>
      </c>
      <c r="G120" s="188"/>
      <c r="H120" s="188"/>
      <c r="I120" s="191"/>
      <c r="J120" s="202">
        <f>BK120</f>
        <v>0</v>
      </c>
      <c r="K120" s="188"/>
      <c r="L120" s="193"/>
      <c r="M120" s="194"/>
      <c r="N120" s="195"/>
      <c r="O120" s="195"/>
      <c r="P120" s="196">
        <f>SUM(P121:P129)</f>
        <v>0</v>
      </c>
      <c r="Q120" s="195"/>
      <c r="R120" s="196">
        <f>SUM(R121:R129)</f>
        <v>1.3827784000000001</v>
      </c>
      <c r="S120" s="195"/>
      <c r="T120" s="197">
        <f>SUM(T121:T129)</f>
        <v>1.575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8" t="s">
        <v>82</v>
      </c>
      <c r="AT120" s="199" t="s">
        <v>71</v>
      </c>
      <c r="AU120" s="199" t="s">
        <v>80</v>
      </c>
      <c r="AY120" s="198" t="s">
        <v>134</v>
      </c>
      <c r="BK120" s="200">
        <f>SUM(BK121:BK129)</f>
        <v>0</v>
      </c>
    </row>
    <row r="121" s="2" customFormat="1">
      <c r="A121" s="37"/>
      <c r="B121" s="38"/>
      <c r="C121" s="203" t="s">
        <v>210</v>
      </c>
      <c r="D121" s="203" t="s">
        <v>137</v>
      </c>
      <c r="E121" s="204" t="s">
        <v>679</v>
      </c>
      <c r="F121" s="205" t="s">
        <v>680</v>
      </c>
      <c r="G121" s="206" t="s">
        <v>226</v>
      </c>
      <c r="H121" s="207">
        <v>112.5</v>
      </c>
      <c r="I121" s="208"/>
      <c r="J121" s="207">
        <f>ROUND(I121*H121,2)</f>
        <v>0</v>
      </c>
      <c r="K121" s="205" t="s">
        <v>141</v>
      </c>
      <c r="L121" s="43"/>
      <c r="M121" s="209" t="s">
        <v>19</v>
      </c>
      <c r="N121" s="210" t="s">
        <v>43</v>
      </c>
      <c r="O121" s="83"/>
      <c r="P121" s="211">
        <f>O121*H121</f>
        <v>0</v>
      </c>
      <c r="Q121" s="211">
        <v>0</v>
      </c>
      <c r="R121" s="211">
        <f>Q121*H121</f>
        <v>0</v>
      </c>
      <c r="S121" s="211">
        <v>0.014</v>
      </c>
      <c r="T121" s="212">
        <f>S121*H121</f>
        <v>1.575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3" t="s">
        <v>206</v>
      </c>
      <c r="AT121" s="213" t="s">
        <v>137</v>
      </c>
      <c r="AU121" s="213" t="s">
        <v>82</v>
      </c>
      <c r="AY121" s="16" t="s">
        <v>134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80</v>
      </c>
      <c r="BK121" s="214">
        <f>ROUND(I121*H121,2)</f>
        <v>0</v>
      </c>
      <c r="BL121" s="16" t="s">
        <v>206</v>
      </c>
      <c r="BM121" s="213" t="s">
        <v>681</v>
      </c>
    </row>
    <row r="122" s="13" customFormat="1">
      <c r="A122" s="13"/>
      <c r="B122" s="215"/>
      <c r="C122" s="216"/>
      <c r="D122" s="217" t="s">
        <v>144</v>
      </c>
      <c r="E122" s="218" t="s">
        <v>19</v>
      </c>
      <c r="F122" s="219" t="s">
        <v>682</v>
      </c>
      <c r="G122" s="216"/>
      <c r="H122" s="220">
        <v>112.5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6" t="s">
        <v>144</v>
      </c>
      <c r="AU122" s="226" t="s">
        <v>82</v>
      </c>
      <c r="AV122" s="13" t="s">
        <v>82</v>
      </c>
      <c r="AW122" s="13" t="s">
        <v>33</v>
      </c>
      <c r="AX122" s="13" t="s">
        <v>80</v>
      </c>
      <c r="AY122" s="226" t="s">
        <v>134</v>
      </c>
    </row>
    <row r="123" s="2" customFormat="1">
      <c r="A123" s="37"/>
      <c r="B123" s="38"/>
      <c r="C123" s="203" t="s">
        <v>9</v>
      </c>
      <c r="D123" s="203" t="s">
        <v>137</v>
      </c>
      <c r="E123" s="204" t="s">
        <v>683</v>
      </c>
      <c r="F123" s="205" t="s">
        <v>684</v>
      </c>
      <c r="G123" s="206" t="s">
        <v>226</v>
      </c>
      <c r="H123" s="207">
        <v>112.5</v>
      </c>
      <c r="I123" s="208"/>
      <c r="J123" s="207">
        <f>ROUND(I123*H123,2)</f>
        <v>0</v>
      </c>
      <c r="K123" s="205" t="s">
        <v>141</v>
      </c>
      <c r="L123" s="43"/>
      <c r="M123" s="209" t="s">
        <v>19</v>
      </c>
      <c r="N123" s="210" t="s">
        <v>43</v>
      </c>
      <c r="O123" s="83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206</v>
      </c>
      <c r="AT123" s="213" t="s">
        <v>137</v>
      </c>
      <c r="AU123" s="213" t="s">
        <v>82</v>
      </c>
      <c r="AY123" s="16" t="s">
        <v>134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206</v>
      </c>
      <c r="BM123" s="213" t="s">
        <v>685</v>
      </c>
    </row>
    <row r="124" s="2" customFormat="1" ht="16.5" customHeight="1">
      <c r="A124" s="37"/>
      <c r="B124" s="38"/>
      <c r="C124" s="227" t="s">
        <v>206</v>
      </c>
      <c r="D124" s="227" t="s">
        <v>215</v>
      </c>
      <c r="E124" s="228" t="s">
        <v>686</v>
      </c>
      <c r="F124" s="229" t="s">
        <v>687</v>
      </c>
      <c r="G124" s="230" t="s">
        <v>218</v>
      </c>
      <c r="H124" s="231">
        <v>2.0800000000000001</v>
      </c>
      <c r="I124" s="232"/>
      <c r="J124" s="231">
        <f>ROUND(I124*H124,2)</f>
        <v>0</v>
      </c>
      <c r="K124" s="229" t="s">
        <v>141</v>
      </c>
      <c r="L124" s="233"/>
      <c r="M124" s="234" t="s">
        <v>19</v>
      </c>
      <c r="N124" s="235" t="s">
        <v>43</v>
      </c>
      <c r="O124" s="83"/>
      <c r="P124" s="211">
        <f>O124*H124</f>
        <v>0</v>
      </c>
      <c r="Q124" s="211">
        <v>0.55000000000000004</v>
      </c>
      <c r="R124" s="211">
        <f>Q124*H124</f>
        <v>1.1440000000000001</v>
      </c>
      <c r="S124" s="211">
        <v>0</v>
      </c>
      <c r="T124" s="212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3" t="s">
        <v>219</v>
      </c>
      <c r="AT124" s="213" t="s">
        <v>215</v>
      </c>
      <c r="AU124" s="213" t="s">
        <v>82</v>
      </c>
      <c r="AY124" s="16" t="s">
        <v>134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80</v>
      </c>
      <c r="BK124" s="214">
        <f>ROUND(I124*H124,2)</f>
        <v>0</v>
      </c>
      <c r="BL124" s="16" t="s">
        <v>206</v>
      </c>
      <c r="BM124" s="213" t="s">
        <v>688</v>
      </c>
    </row>
    <row r="125" s="13" customFormat="1">
      <c r="A125" s="13"/>
      <c r="B125" s="215"/>
      <c r="C125" s="216"/>
      <c r="D125" s="217" t="s">
        <v>144</v>
      </c>
      <c r="E125" s="218" t="s">
        <v>19</v>
      </c>
      <c r="F125" s="219" t="s">
        <v>689</v>
      </c>
      <c r="G125" s="216"/>
      <c r="H125" s="220">
        <v>2.0800000000000001</v>
      </c>
      <c r="I125" s="221"/>
      <c r="J125" s="216"/>
      <c r="K125" s="216"/>
      <c r="L125" s="222"/>
      <c r="M125" s="223"/>
      <c r="N125" s="224"/>
      <c r="O125" s="224"/>
      <c r="P125" s="224"/>
      <c r="Q125" s="224"/>
      <c r="R125" s="224"/>
      <c r="S125" s="224"/>
      <c r="T125" s="22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6" t="s">
        <v>144</v>
      </c>
      <c r="AU125" s="226" t="s">
        <v>82</v>
      </c>
      <c r="AV125" s="13" t="s">
        <v>82</v>
      </c>
      <c r="AW125" s="13" t="s">
        <v>33</v>
      </c>
      <c r="AX125" s="13" t="s">
        <v>80</v>
      </c>
      <c r="AY125" s="226" t="s">
        <v>134</v>
      </c>
    </row>
    <row r="126" s="2" customFormat="1" ht="21.75" customHeight="1">
      <c r="A126" s="37"/>
      <c r="B126" s="38"/>
      <c r="C126" s="203" t="s">
        <v>229</v>
      </c>
      <c r="D126" s="203" t="s">
        <v>137</v>
      </c>
      <c r="E126" s="204" t="s">
        <v>240</v>
      </c>
      <c r="F126" s="205" t="s">
        <v>241</v>
      </c>
      <c r="G126" s="206" t="s">
        <v>218</v>
      </c>
      <c r="H126" s="207">
        <v>2.0800000000000001</v>
      </c>
      <c r="I126" s="208"/>
      <c r="J126" s="207">
        <f>ROUND(I126*H126,2)</f>
        <v>0</v>
      </c>
      <c r="K126" s="205" t="s">
        <v>141</v>
      </c>
      <c r="L126" s="43"/>
      <c r="M126" s="209" t="s">
        <v>19</v>
      </c>
      <c r="N126" s="210" t="s">
        <v>43</v>
      </c>
      <c r="O126" s="83"/>
      <c r="P126" s="211">
        <f>O126*H126</f>
        <v>0</v>
      </c>
      <c r="Q126" s="211">
        <v>0.023369999999999998</v>
      </c>
      <c r="R126" s="211">
        <f>Q126*H126</f>
        <v>0.048609599999999996</v>
      </c>
      <c r="S126" s="211">
        <v>0</v>
      </c>
      <c r="T126" s="21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206</v>
      </c>
      <c r="AT126" s="213" t="s">
        <v>137</v>
      </c>
      <c r="AU126" s="213" t="s">
        <v>82</v>
      </c>
      <c r="AY126" s="16" t="s">
        <v>134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206</v>
      </c>
      <c r="BM126" s="213" t="s">
        <v>690</v>
      </c>
    </row>
    <row r="127" s="2" customFormat="1" ht="21.75" customHeight="1">
      <c r="A127" s="37"/>
      <c r="B127" s="38"/>
      <c r="C127" s="203" t="s">
        <v>234</v>
      </c>
      <c r="D127" s="203" t="s">
        <v>137</v>
      </c>
      <c r="E127" s="204" t="s">
        <v>691</v>
      </c>
      <c r="F127" s="205" t="s">
        <v>692</v>
      </c>
      <c r="G127" s="206" t="s">
        <v>140</v>
      </c>
      <c r="H127" s="207">
        <v>20.059999999999999</v>
      </c>
      <c r="I127" s="208"/>
      <c r="J127" s="207">
        <f>ROUND(I127*H127,2)</f>
        <v>0</v>
      </c>
      <c r="K127" s="205" t="s">
        <v>141</v>
      </c>
      <c r="L127" s="43"/>
      <c r="M127" s="209" t="s">
        <v>19</v>
      </c>
      <c r="N127" s="210" t="s">
        <v>43</v>
      </c>
      <c r="O127" s="83"/>
      <c r="P127" s="211">
        <f>O127*H127</f>
        <v>0</v>
      </c>
      <c r="Q127" s="211">
        <v>0.0094800000000000006</v>
      </c>
      <c r="R127" s="211">
        <f>Q127*H127</f>
        <v>0.1901688</v>
      </c>
      <c r="S127" s="211">
        <v>0</v>
      </c>
      <c r="T127" s="21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3" t="s">
        <v>206</v>
      </c>
      <c r="AT127" s="213" t="s">
        <v>137</v>
      </c>
      <c r="AU127" s="213" t="s">
        <v>82</v>
      </c>
      <c r="AY127" s="16" t="s">
        <v>134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80</v>
      </c>
      <c r="BK127" s="214">
        <f>ROUND(I127*H127,2)</f>
        <v>0</v>
      </c>
      <c r="BL127" s="16" t="s">
        <v>206</v>
      </c>
      <c r="BM127" s="213" t="s">
        <v>693</v>
      </c>
    </row>
    <row r="128" s="13" customFormat="1">
      <c r="A128" s="13"/>
      <c r="B128" s="215"/>
      <c r="C128" s="216"/>
      <c r="D128" s="217" t="s">
        <v>144</v>
      </c>
      <c r="E128" s="218" t="s">
        <v>19</v>
      </c>
      <c r="F128" s="219" t="s">
        <v>694</v>
      </c>
      <c r="G128" s="216"/>
      <c r="H128" s="220">
        <v>20.059999999999999</v>
      </c>
      <c r="I128" s="221"/>
      <c r="J128" s="216"/>
      <c r="K128" s="216"/>
      <c r="L128" s="222"/>
      <c r="M128" s="223"/>
      <c r="N128" s="224"/>
      <c r="O128" s="224"/>
      <c r="P128" s="224"/>
      <c r="Q128" s="224"/>
      <c r="R128" s="224"/>
      <c r="S128" s="224"/>
      <c r="T128" s="22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6" t="s">
        <v>144</v>
      </c>
      <c r="AU128" s="226" t="s">
        <v>82</v>
      </c>
      <c r="AV128" s="13" t="s">
        <v>82</v>
      </c>
      <c r="AW128" s="13" t="s">
        <v>33</v>
      </c>
      <c r="AX128" s="13" t="s">
        <v>80</v>
      </c>
      <c r="AY128" s="226" t="s">
        <v>134</v>
      </c>
    </row>
    <row r="129" s="2" customFormat="1">
      <c r="A129" s="37"/>
      <c r="B129" s="38"/>
      <c r="C129" s="203" t="s">
        <v>239</v>
      </c>
      <c r="D129" s="203" t="s">
        <v>137</v>
      </c>
      <c r="E129" s="204" t="s">
        <v>245</v>
      </c>
      <c r="F129" s="205" t="s">
        <v>246</v>
      </c>
      <c r="G129" s="206" t="s">
        <v>179</v>
      </c>
      <c r="H129" s="207">
        <v>1.3799999999999999</v>
      </c>
      <c r="I129" s="208"/>
      <c r="J129" s="207">
        <f>ROUND(I129*H129,2)</f>
        <v>0</v>
      </c>
      <c r="K129" s="205" t="s">
        <v>141</v>
      </c>
      <c r="L129" s="43"/>
      <c r="M129" s="209" t="s">
        <v>19</v>
      </c>
      <c r="N129" s="210" t="s">
        <v>43</v>
      </c>
      <c r="O129" s="83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3" t="s">
        <v>206</v>
      </c>
      <c r="AT129" s="213" t="s">
        <v>137</v>
      </c>
      <c r="AU129" s="213" t="s">
        <v>82</v>
      </c>
      <c r="AY129" s="16" t="s">
        <v>134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80</v>
      </c>
      <c r="BK129" s="214">
        <f>ROUND(I129*H129,2)</f>
        <v>0</v>
      </c>
      <c r="BL129" s="16" t="s">
        <v>206</v>
      </c>
      <c r="BM129" s="213" t="s">
        <v>695</v>
      </c>
    </row>
    <row r="130" s="12" customFormat="1" ht="22.8" customHeight="1">
      <c r="A130" s="12"/>
      <c r="B130" s="187"/>
      <c r="C130" s="188"/>
      <c r="D130" s="189" t="s">
        <v>71</v>
      </c>
      <c r="E130" s="201" t="s">
        <v>248</v>
      </c>
      <c r="F130" s="201" t="s">
        <v>249</v>
      </c>
      <c r="G130" s="188"/>
      <c r="H130" s="188"/>
      <c r="I130" s="191"/>
      <c r="J130" s="202">
        <f>BK130</f>
        <v>0</v>
      </c>
      <c r="K130" s="188"/>
      <c r="L130" s="193"/>
      <c r="M130" s="194"/>
      <c r="N130" s="195"/>
      <c r="O130" s="195"/>
      <c r="P130" s="196">
        <f>SUM(P131:P143)</f>
        <v>0</v>
      </c>
      <c r="Q130" s="195"/>
      <c r="R130" s="196">
        <f>SUM(R131:R143)</f>
        <v>0.36941399999999996</v>
      </c>
      <c r="S130" s="195"/>
      <c r="T130" s="197">
        <f>SUM(T131:T143)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8" t="s">
        <v>82</v>
      </c>
      <c r="AT130" s="199" t="s">
        <v>71</v>
      </c>
      <c r="AU130" s="199" t="s">
        <v>80</v>
      </c>
      <c r="AY130" s="198" t="s">
        <v>134</v>
      </c>
      <c r="BK130" s="200">
        <f>SUM(BK131:BK143)</f>
        <v>0</v>
      </c>
    </row>
    <row r="131" s="2" customFormat="1">
      <c r="A131" s="37"/>
      <c r="B131" s="38"/>
      <c r="C131" s="203" t="s">
        <v>244</v>
      </c>
      <c r="D131" s="203" t="s">
        <v>137</v>
      </c>
      <c r="E131" s="204" t="s">
        <v>696</v>
      </c>
      <c r="F131" s="205" t="s">
        <v>697</v>
      </c>
      <c r="G131" s="206" t="s">
        <v>226</v>
      </c>
      <c r="H131" s="207">
        <v>15</v>
      </c>
      <c r="I131" s="208"/>
      <c r="J131" s="207">
        <f>ROUND(I131*H131,2)</f>
        <v>0</v>
      </c>
      <c r="K131" s="205" t="s">
        <v>141</v>
      </c>
      <c r="L131" s="43"/>
      <c r="M131" s="209" t="s">
        <v>19</v>
      </c>
      <c r="N131" s="210" t="s">
        <v>43</v>
      </c>
      <c r="O131" s="83"/>
      <c r="P131" s="211">
        <f>O131*H131</f>
        <v>0</v>
      </c>
      <c r="Q131" s="211">
        <v>0.0035100000000000001</v>
      </c>
      <c r="R131" s="211">
        <f>Q131*H131</f>
        <v>0.052650000000000002</v>
      </c>
      <c r="S131" s="211">
        <v>0</v>
      </c>
      <c r="T131" s="21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3" t="s">
        <v>206</v>
      </c>
      <c r="AT131" s="213" t="s">
        <v>137</v>
      </c>
      <c r="AU131" s="213" t="s">
        <v>82</v>
      </c>
      <c r="AY131" s="16" t="s">
        <v>134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80</v>
      </c>
      <c r="BK131" s="214">
        <f>ROUND(I131*H131,2)</f>
        <v>0</v>
      </c>
      <c r="BL131" s="16" t="s">
        <v>206</v>
      </c>
      <c r="BM131" s="213" t="s">
        <v>698</v>
      </c>
    </row>
    <row r="132" s="2" customFormat="1" ht="21.75" customHeight="1">
      <c r="A132" s="37"/>
      <c r="B132" s="38"/>
      <c r="C132" s="203" t="s">
        <v>7</v>
      </c>
      <c r="D132" s="203" t="s">
        <v>137</v>
      </c>
      <c r="E132" s="204" t="s">
        <v>425</v>
      </c>
      <c r="F132" s="205" t="s">
        <v>426</v>
      </c>
      <c r="G132" s="206" t="s">
        <v>226</v>
      </c>
      <c r="H132" s="207">
        <v>29</v>
      </c>
      <c r="I132" s="208"/>
      <c r="J132" s="207">
        <f>ROUND(I132*H132,2)</f>
        <v>0</v>
      </c>
      <c r="K132" s="205" t="s">
        <v>141</v>
      </c>
      <c r="L132" s="43"/>
      <c r="M132" s="209" t="s">
        <v>19</v>
      </c>
      <c r="N132" s="210" t="s">
        <v>43</v>
      </c>
      <c r="O132" s="83"/>
      <c r="P132" s="211">
        <f>O132*H132</f>
        <v>0</v>
      </c>
      <c r="Q132" s="211">
        <v>0.0028700000000000002</v>
      </c>
      <c r="R132" s="211">
        <f>Q132*H132</f>
        <v>0.083229999999999998</v>
      </c>
      <c r="S132" s="211">
        <v>0</v>
      </c>
      <c r="T132" s="21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3" t="s">
        <v>206</v>
      </c>
      <c r="AT132" s="213" t="s">
        <v>137</v>
      </c>
      <c r="AU132" s="213" t="s">
        <v>82</v>
      </c>
      <c r="AY132" s="16" t="s">
        <v>134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206</v>
      </c>
      <c r="BM132" s="213" t="s">
        <v>699</v>
      </c>
    </row>
    <row r="133" s="13" customFormat="1">
      <c r="A133" s="13"/>
      <c r="B133" s="215"/>
      <c r="C133" s="216"/>
      <c r="D133" s="217" t="s">
        <v>144</v>
      </c>
      <c r="E133" s="218" t="s">
        <v>19</v>
      </c>
      <c r="F133" s="219" t="s">
        <v>700</v>
      </c>
      <c r="G133" s="216"/>
      <c r="H133" s="220">
        <v>29</v>
      </c>
      <c r="I133" s="221"/>
      <c r="J133" s="216"/>
      <c r="K133" s="216"/>
      <c r="L133" s="222"/>
      <c r="M133" s="223"/>
      <c r="N133" s="224"/>
      <c r="O133" s="224"/>
      <c r="P133" s="224"/>
      <c r="Q133" s="224"/>
      <c r="R133" s="224"/>
      <c r="S133" s="224"/>
      <c r="T133" s="22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6" t="s">
        <v>144</v>
      </c>
      <c r="AU133" s="226" t="s">
        <v>82</v>
      </c>
      <c r="AV133" s="13" t="s">
        <v>82</v>
      </c>
      <c r="AW133" s="13" t="s">
        <v>33</v>
      </c>
      <c r="AX133" s="13" t="s">
        <v>80</v>
      </c>
      <c r="AY133" s="226" t="s">
        <v>134</v>
      </c>
    </row>
    <row r="134" s="2" customFormat="1">
      <c r="A134" s="37"/>
      <c r="B134" s="38"/>
      <c r="C134" s="203" t="s">
        <v>253</v>
      </c>
      <c r="D134" s="203" t="s">
        <v>137</v>
      </c>
      <c r="E134" s="204" t="s">
        <v>701</v>
      </c>
      <c r="F134" s="205" t="s">
        <v>702</v>
      </c>
      <c r="G134" s="206" t="s">
        <v>226</v>
      </c>
      <c r="H134" s="207">
        <v>30</v>
      </c>
      <c r="I134" s="208"/>
      <c r="J134" s="207">
        <f>ROUND(I134*H134,2)</f>
        <v>0</v>
      </c>
      <c r="K134" s="205" t="s">
        <v>141</v>
      </c>
      <c r="L134" s="43"/>
      <c r="M134" s="209" t="s">
        <v>19</v>
      </c>
      <c r="N134" s="210" t="s">
        <v>43</v>
      </c>
      <c r="O134" s="83"/>
      <c r="P134" s="211">
        <f>O134*H134</f>
        <v>0</v>
      </c>
      <c r="Q134" s="211">
        <v>0.0018500000000000001</v>
      </c>
      <c r="R134" s="211">
        <f>Q134*H134</f>
        <v>0.055500000000000001</v>
      </c>
      <c r="S134" s="211">
        <v>0</v>
      </c>
      <c r="T134" s="21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3" t="s">
        <v>206</v>
      </c>
      <c r="AT134" s="213" t="s">
        <v>137</v>
      </c>
      <c r="AU134" s="213" t="s">
        <v>82</v>
      </c>
      <c r="AY134" s="16" t="s">
        <v>134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80</v>
      </c>
      <c r="BK134" s="214">
        <f>ROUND(I134*H134,2)</f>
        <v>0</v>
      </c>
      <c r="BL134" s="16" t="s">
        <v>206</v>
      </c>
      <c r="BM134" s="213" t="s">
        <v>703</v>
      </c>
    </row>
    <row r="135" s="13" customFormat="1">
      <c r="A135" s="13"/>
      <c r="B135" s="215"/>
      <c r="C135" s="216"/>
      <c r="D135" s="217" t="s">
        <v>144</v>
      </c>
      <c r="E135" s="218" t="s">
        <v>19</v>
      </c>
      <c r="F135" s="219" t="s">
        <v>704</v>
      </c>
      <c r="G135" s="216"/>
      <c r="H135" s="220">
        <v>30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6" t="s">
        <v>144</v>
      </c>
      <c r="AU135" s="226" t="s">
        <v>82</v>
      </c>
      <c r="AV135" s="13" t="s">
        <v>82</v>
      </c>
      <c r="AW135" s="13" t="s">
        <v>33</v>
      </c>
      <c r="AX135" s="13" t="s">
        <v>80</v>
      </c>
      <c r="AY135" s="226" t="s">
        <v>134</v>
      </c>
    </row>
    <row r="136" s="2" customFormat="1">
      <c r="A136" s="37"/>
      <c r="B136" s="38"/>
      <c r="C136" s="203" t="s">
        <v>257</v>
      </c>
      <c r="D136" s="203" t="s">
        <v>137</v>
      </c>
      <c r="E136" s="204" t="s">
        <v>705</v>
      </c>
      <c r="F136" s="205" t="s">
        <v>706</v>
      </c>
      <c r="G136" s="206" t="s">
        <v>226</v>
      </c>
      <c r="H136" s="207">
        <v>30</v>
      </c>
      <c r="I136" s="208"/>
      <c r="J136" s="207">
        <f>ROUND(I136*H136,2)</f>
        <v>0</v>
      </c>
      <c r="K136" s="205" t="s">
        <v>141</v>
      </c>
      <c r="L136" s="43"/>
      <c r="M136" s="209" t="s">
        <v>19</v>
      </c>
      <c r="N136" s="210" t="s">
        <v>43</v>
      </c>
      <c r="O136" s="83"/>
      <c r="P136" s="211">
        <f>O136*H136</f>
        <v>0</v>
      </c>
      <c r="Q136" s="211">
        <v>0.00297</v>
      </c>
      <c r="R136" s="211">
        <f>Q136*H136</f>
        <v>0.089099999999999999</v>
      </c>
      <c r="S136" s="211">
        <v>0</v>
      </c>
      <c r="T136" s="21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3" t="s">
        <v>206</v>
      </c>
      <c r="AT136" s="213" t="s">
        <v>137</v>
      </c>
      <c r="AU136" s="213" t="s">
        <v>82</v>
      </c>
      <c r="AY136" s="16" t="s">
        <v>134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80</v>
      </c>
      <c r="BK136" s="214">
        <f>ROUND(I136*H136,2)</f>
        <v>0</v>
      </c>
      <c r="BL136" s="16" t="s">
        <v>206</v>
      </c>
      <c r="BM136" s="213" t="s">
        <v>707</v>
      </c>
    </row>
    <row r="137" s="13" customFormat="1">
      <c r="A137" s="13"/>
      <c r="B137" s="215"/>
      <c r="C137" s="216"/>
      <c r="D137" s="217" t="s">
        <v>144</v>
      </c>
      <c r="E137" s="218" t="s">
        <v>19</v>
      </c>
      <c r="F137" s="219" t="s">
        <v>667</v>
      </c>
      <c r="G137" s="216"/>
      <c r="H137" s="220">
        <v>30</v>
      </c>
      <c r="I137" s="221"/>
      <c r="J137" s="216"/>
      <c r="K137" s="216"/>
      <c r="L137" s="222"/>
      <c r="M137" s="223"/>
      <c r="N137" s="224"/>
      <c r="O137" s="224"/>
      <c r="P137" s="224"/>
      <c r="Q137" s="224"/>
      <c r="R137" s="224"/>
      <c r="S137" s="224"/>
      <c r="T137" s="22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6" t="s">
        <v>144</v>
      </c>
      <c r="AU137" s="226" t="s">
        <v>82</v>
      </c>
      <c r="AV137" s="13" t="s">
        <v>82</v>
      </c>
      <c r="AW137" s="13" t="s">
        <v>33</v>
      </c>
      <c r="AX137" s="13" t="s">
        <v>80</v>
      </c>
      <c r="AY137" s="226" t="s">
        <v>134</v>
      </c>
    </row>
    <row r="138" s="2" customFormat="1" ht="21.75" customHeight="1">
      <c r="A138" s="37"/>
      <c r="B138" s="38"/>
      <c r="C138" s="203" t="s">
        <v>261</v>
      </c>
      <c r="D138" s="203" t="s">
        <v>137</v>
      </c>
      <c r="E138" s="204" t="s">
        <v>295</v>
      </c>
      <c r="F138" s="205" t="s">
        <v>296</v>
      </c>
      <c r="G138" s="206" t="s">
        <v>226</v>
      </c>
      <c r="H138" s="207">
        <v>30.199999999999999</v>
      </c>
      <c r="I138" s="208"/>
      <c r="J138" s="207">
        <f>ROUND(I138*H138,2)</f>
        <v>0</v>
      </c>
      <c r="K138" s="205" t="s">
        <v>141</v>
      </c>
      <c r="L138" s="43"/>
      <c r="M138" s="209" t="s">
        <v>19</v>
      </c>
      <c r="N138" s="210" t="s">
        <v>43</v>
      </c>
      <c r="O138" s="83"/>
      <c r="P138" s="211">
        <f>O138*H138</f>
        <v>0</v>
      </c>
      <c r="Q138" s="211">
        <v>0.0016900000000000001</v>
      </c>
      <c r="R138" s="211">
        <f>Q138*H138</f>
        <v>0.051038</v>
      </c>
      <c r="S138" s="211">
        <v>0</v>
      </c>
      <c r="T138" s="21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3" t="s">
        <v>206</v>
      </c>
      <c r="AT138" s="213" t="s">
        <v>137</v>
      </c>
      <c r="AU138" s="213" t="s">
        <v>82</v>
      </c>
      <c r="AY138" s="16" t="s">
        <v>134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80</v>
      </c>
      <c r="BK138" s="214">
        <f>ROUND(I138*H138,2)</f>
        <v>0</v>
      </c>
      <c r="BL138" s="16" t="s">
        <v>206</v>
      </c>
      <c r="BM138" s="213" t="s">
        <v>708</v>
      </c>
    </row>
    <row r="139" s="13" customFormat="1">
      <c r="A139" s="13"/>
      <c r="B139" s="215"/>
      <c r="C139" s="216"/>
      <c r="D139" s="217" t="s">
        <v>144</v>
      </c>
      <c r="E139" s="218" t="s">
        <v>19</v>
      </c>
      <c r="F139" s="219" t="s">
        <v>709</v>
      </c>
      <c r="G139" s="216"/>
      <c r="H139" s="220">
        <v>30.199999999999999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6" t="s">
        <v>144</v>
      </c>
      <c r="AU139" s="226" t="s">
        <v>82</v>
      </c>
      <c r="AV139" s="13" t="s">
        <v>82</v>
      </c>
      <c r="AW139" s="13" t="s">
        <v>33</v>
      </c>
      <c r="AX139" s="13" t="s">
        <v>80</v>
      </c>
      <c r="AY139" s="226" t="s">
        <v>134</v>
      </c>
    </row>
    <row r="140" s="2" customFormat="1">
      <c r="A140" s="37"/>
      <c r="B140" s="38"/>
      <c r="C140" s="203" t="s">
        <v>266</v>
      </c>
      <c r="D140" s="203" t="s">
        <v>137</v>
      </c>
      <c r="E140" s="204" t="s">
        <v>299</v>
      </c>
      <c r="F140" s="205" t="s">
        <v>300</v>
      </c>
      <c r="G140" s="206" t="s">
        <v>301</v>
      </c>
      <c r="H140" s="207">
        <v>4</v>
      </c>
      <c r="I140" s="208"/>
      <c r="J140" s="207">
        <f>ROUND(I140*H140,2)</f>
        <v>0</v>
      </c>
      <c r="K140" s="205" t="s">
        <v>141</v>
      </c>
      <c r="L140" s="43"/>
      <c r="M140" s="209" t="s">
        <v>19</v>
      </c>
      <c r="N140" s="210" t="s">
        <v>43</v>
      </c>
      <c r="O140" s="83"/>
      <c r="P140" s="211">
        <f>O140*H140</f>
        <v>0</v>
      </c>
      <c r="Q140" s="211">
        <v>0.00036000000000000002</v>
      </c>
      <c r="R140" s="211">
        <f>Q140*H140</f>
        <v>0.0014400000000000001</v>
      </c>
      <c r="S140" s="211">
        <v>0</v>
      </c>
      <c r="T140" s="21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3" t="s">
        <v>206</v>
      </c>
      <c r="AT140" s="213" t="s">
        <v>137</v>
      </c>
      <c r="AU140" s="213" t="s">
        <v>82</v>
      </c>
      <c r="AY140" s="16" t="s">
        <v>134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80</v>
      </c>
      <c r="BK140" s="214">
        <f>ROUND(I140*H140,2)</f>
        <v>0</v>
      </c>
      <c r="BL140" s="16" t="s">
        <v>206</v>
      </c>
      <c r="BM140" s="213" t="s">
        <v>710</v>
      </c>
    </row>
    <row r="141" s="2" customFormat="1">
      <c r="A141" s="37"/>
      <c r="B141" s="38"/>
      <c r="C141" s="203" t="s">
        <v>270</v>
      </c>
      <c r="D141" s="203" t="s">
        <v>137</v>
      </c>
      <c r="E141" s="204" t="s">
        <v>304</v>
      </c>
      <c r="F141" s="205" t="s">
        <v>305</v>
      </c>
      <c r="G141" s="206" t="s">
        <v>226</v>
      </c>
      <c r="H141" s="207">
        <v>16.800000000000001</v>
      </c>
      <c r="I141" s="208"/>
      <c r="J141" s="207">
        <f>ROUND(I141*H141,2)</f>
        <v>0</v>
      </c>
      <c r="K141" s="205" t="s">
        <v>141</v>
      </c>
      <c r="L141" s="43"/>
      <c r="M141" s="209" t="s">
        <v>19</v>
      </c>
      <c r="N141" s="210" t="s">
        <v>43</v>
      </c>
      <c r="O141" s="83"/>
      <c r="P141" s="211">
        <f>O141*H141</f>
        <v>0</v>
      </c>
      <c r="Q141" s="211">
        <v>0.0021700000000000001</v>
      </c>
      <c r="R141" s="211">
        <f>Q141*H141</f>
        <v>0.036456000000000002</v>
      </c>
      <c r="S141" s="211">
        <v>0</v>
      </c>
      <c r="T141" s="21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3" t="s">
        <v>206</v>
      </c>
      <c r="AT141" s="213" t="s">
        <v>137</v>
      </c>
      <c r="AU141" s="213" t="s">
        <v>82</v>
      </c>
      <c r="AY141" s="16" t="s">
        <v>134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80</v>
      </c>
      <c r="BK141" s="214">
        <f>ROUND(I141*H141,2)</f>
        <v>0</v>
      </c>
      <c r="BL141" s="16" t="s">
        <v>206</v>
      </c>
      <c r="BM141" s="213" t="s">
        <v>711</v>
      </c>
    </row>
    <row r="142" s="13" customFormat="1">
      <c r="A142" s="13"/>
      <c r="B142" s="215"/>
      <c r="C142" s="216"/>
      <c r="D142" s="217" t="s">
        <v>144</v>
      </c>
      <c r="E142" s="218" t="s">
        <v>19</v>
      </c>
      <c r="F142" s="219" t="s">
        <v>712</v>
      </c>
      <c r="G142" s="216"/>
      <c r="H142" s="220">
        <v>16.800000000000001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144</v>
      </c>
      <c r="AU142" s="226" t="s">
        <v>82</v>
      </c>
      <c r="AV142" s="13" t="s">
        <v>82</v>
      </c>
      <c r="AW142" s="13" t="s">
        <v>33</v>
      </c>
      <c r="AX142" s="13" t="s">
        <v>80</v>
      </c>
      <c r="AY142" s="226" t="s">
        <v>134</v>
      </c>
    </row>
    <row r="143" s="2" customFormat="1">
      <c r="A143" s="37"/>
      <c r="B143" s="38"/>
      <c r="C143" s="203" t="s">
        <v>274</v>
      </c>
      <c r="D143" s="203" t="s">
        <v>137</v>
      </c>
      <c r="E143" s="204" t="s">
        <v>308</v>
      </c>
      <c r="F143" s="205" t="s">
        <v>309</v>
      </c>
      <c r="G143" s="206" t="s">
        <v>179</v>
      </c>
      <c r="H143" s="207">
        <v>0.37</v>
      </c>
      <c r="I143" s="208"/>
      <c r="J143" s="207">
        <f>ROUND(I143*H143,2)</f>
        <v>0</v>
      </c>
      <c r="K143" s="205" t="s">
        <v>141</v>
      </c>
      <c r="L143" s="43"/>
      <c r="M143" s="209" t="s">
        <v>19</v>
      </c>
      <c r="N143" s="210" t="s">
        <v>43</v>
      </c>
      <c r="O143" s="83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3" t="s">
        <v>206</v>
      </c>
      <c r="AT143" s="213" t="s">
        <v>137</v>
      </c>
      <c r="AU143" s="213" t="s">
        <v>82</v>
      </c>
      <c r="AY143" s="16" t="s">
        <v>134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80</v>
      </c>
      <c r="BK143" s="214">
        <f>ROUND(I143*H143,2)</f>
        <v>0</v>
      </c>
      <c r="BL143" s="16" t="s">
        <v>206</v>
      </c>
      <c r="BM143" s="213" t="s">
        <v>713</v>
      </c>
    </row>
    <row r="144" s="12" customFormat="1" ht="22.8" customHeight="1">
      <c r="A144" s="12"/>
      <c r="B144" s="187"/>
      <c r="C144" s="188"/>
      <c r="D144" s="189" t="s">
        <v>71</v>
      </c>
      <c r="E144" s="201" t="s">
        <v>311</v>
      </c>
      <c r="F144" s="201" t="s">
        <v>312</v>
      </c>
      <c r="G144" s="188"/>
      <c r="H144" s="188"/>
      <c r="I144" s="191"/>
      <c r="J144" s="202">
        <f>BK144</f>
        <v>0</v>
      </c>
      <c r="K144" s="188"/>
      <c r="L144" s="193"/>
      <c r="M144" s="194"/>
      <c r="N144" s="195"/>
      <c r="O144" s="195"/>
      <c r="P144" s="196">
        <f>SUM(P145:P146)</f>
        <v>0</v>
      </c>
      <c r="Q144" s="195"/>
      <c r="R144" s="196">
        <f>SUM(R145:R146)</f>
        <v>0</v>
      </c>
      <c r="S144" s="195"/>
      <c r="T144" s="197">
        <f>SUM(T145:T146)</f>
        <v>3.4684190000000004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8" t="s">
        <v>82</v>
      </c>
      <c r="AT144" s="199" t="s">
        <v>71</v>
      </c>
      <c r="AU144" s="199" t="s">
        <v>80</v>
      </c>
      <c r="AY144" s="198" t="s">
        <v>134</v>
      </c>
      <c r="BK144" s="200">
        <f>SUM(BK145:BK146)</f>
        <v>0</v>
      </c>
    </row>
    <row r="145" s="2" customFormat="1" ht="16.5" customHeight="1">
      <c r="A145" s="37"/>
      <c r="B145" s="38"/>
      <c r="C145" s="203" t="s">
        <v>279</v>
      </c>
      <c r="D145" s="203" t="s">
        <v>137</v>
      </c>
      <c r="E145" s="204" t="s">
        <v>436</v>
      </c>
      <c r="F145" s="205" t="s">
        <v>437</v>
      </c>
      <c r="G145" s="206" t="s">
        <v>140</v>
      </c>
      <c r="H145" s="207">
        <v>218.40000000000001</v>
      </c>
      <c r="I145" s="208"/>
      <c r="J145" s="207">
        <f>ROUND(I145*H145,2)</f>
        <v>0</v>
      </c>
      <c r="K145" s="205" t="s">
        <v>141</v>
      </c>
      <c r="L145" s="43"/>
      <c r="M145" s="209" t="s">
        <v>19</v>
      </c>
      <c r="N145" s="210" t="s">
        <v>43</v>
      </c>
      <c r="O145" s="83"/>
      <c r="P145" s="211">
        <f>O145*H145</f>
        <v>0</v>
      </c>
      <c r="Q145" s="211">
        <v>0</v>
      </c>
      <c r="R145" s="211">
        <f>Q145*H145</f>
        <v>0</v>
      </c>
      <c r="S145" s="211">
        <v>0.01533</v>
      </c>
      <c r="T145" s="212">
        <f>S145*H145</f>
        <v>3.3480720000000002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3" t="s">
        <v>206</v>
      </c>
      <c r="AT145" s="213" t="s">
        <v>137</v>
      </c>
      <c r="AU145" s="213" t="s">
        <v>82</v>
      </c>
      <c r="AY145" s="16" t="s">
        <v>134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80</v>
      </c>
      <c r="BK145" s="214">
        <f>ROUND(I145*H145,2)</f>
        <v>0</v>
      </c>
      <c r="BL145" s="16" t="s">
        <v>206</v>
      </c>
      <c r="BM145" s="213" t="s">
        <v>714</v>
      </c>
    </row>
    <row r="146" s="2" customFormat="1" ht="16.5" customHeight="1">
      <c r="A146" s="37"/>
      <c r="B146" s="38"/>
      <c r="C146" s="203" t="s">
        <v>283</v>
      </c>
      <c r="D146" s="203" t="s">
        <v>137</v>
      </c>
      <c r="E146" s="204" t="s">
        <v>440</v>
      </c>
      <c r="F146" s="205" t="s">
        <v>441</v>
      </c>
      <c r="G146" s="206" t="s">
        <v>226</v>
      </c>
      <c r="H146" s="207">
        <v>15.1</v>
      </c>
      <c r="I146" s="208"/>
      <c r="J146" s="207">
        <f>ROUND(I146*H146,2)</f>
        <v>0</v>
      </c>
      <c r="K146" s="205" t="s">
        <v>141</v>
      </c>
      <c r="L146" s="43"/>
      <c r="M146" s="209" t="s">
        <v>19</v>
      </c>
      <c r="N146" s="210" t="s">
        <v>43</v>
      </c>
      <c r="O146" s="83"/>
      <c r="P146" s="211">
        <f>O146*H146</f>
        <v>0</v>
      </c>
      <c r="Q146" s="211">
        <v>0</v>
      </c>
      <c r="R146" s="211">
        <f>Q146*H146</f>
        <v>0</v>
      </c>
      <c r="S146" s="211">
        <v>0.0079699999999999997</v>
      </c>
      <c r="T146" s="212">
        <f>S146*H146</f>
        <v>0.120347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3" t="s">
        <v>206</v>
      </c>
      <c r="AT146" s="213" t="s">
        <v>137</v>
      </c>
      <c r="AU146" s="213" t="s">
        <v>82</v>
      </c>
      <c r="AY146" s="16" t="s">
        <v>134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80</v>
      </c>
      <c r="BK146" s="214">
        <f>ROUND(I146*H146,2)</f>
        <v>0</v>
      </c>
      <c r="BL146" s="16" t="s">
        <v>206</v>
      </c>
      <c r="BM146" s="213" t="s">
        <v>715</v>
      </c>
    </row>
    <row r="147" s="12" customFormat="1" ht="22.8" customHeight="1">
      <c r="A147" s="12"/>
      <c r="B147" s="187"/>
      <c r="C147" s="188"/>
      <c r="D147" s="189" t="s">
        <v>71</v>
      </c>
      <c r="E147" s="201" t="s">
        <v>459</v>
      </c>
      <c r="F147" s="201" t="s">
        <v>460</v>
      </c>
      <c r="G147" s="188"/>
      <c r="H147" s="188"/>
      <c r="I147" s="191"/>
      <c r="J147" s="202">
        <f>BK147</f>
        <v>0</v>
      </c>
      <c r="K147" s="188"/>
      <c r="L147" s="193"/>
      <c r="M147" s="194"/>
      <c r="N147" s="195"/>
      <c r="O147" s="195"/>
      <c r="P147" s="196">
        <f>SUM(P148:P150)</f>
        <v>0</v>
      </c>
      <c r="Q147" s="195"/>
      <c r="R147" s="196">
        <f>SUM(R148:R150)</f>
        <v>0.016799999999999995</v>
      </c>
      <c r="S147" s="195"/>
      <c r="T147" s="197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8" t="s">
        <v>82</v>
      </c>
      <c r="AT147" s="199" t="s">
        <v>71</v>
      </c>
      <c r="AU147" s="199" t="s">
        <v>80</v>
      </c>
      <c r="AY147" s="198" t="s">
        <v>134</v>
      </c>
      <c r="BK147" s="200">
        <f>SUM(BK148:BK150)</f>
        <v>0</v>
      </c>
    </row>
    <row r="148" s="2" customFormat="1" ht="21.75" customHeight="1">
      <c r="A148" s="37"/>
      <c r="B148" s="38"/>
      <c r="C148" s="203" t="s">
        <v>287</v>
      </c>
      <c r="D148" s="203" t="s">
        <v>137</v>
      </c>
      <c r="E148" s="204" t="s">
        <v>716</v>
      </c>
      <c r="F148" s="205" t="s">
        <v>717</v>
      </c>
      <c r="G148" s="206" t="s">
        <v>140</v>
      </c>
      <c r="H148" s="207">
        <v>80</v>
      </c>
      <c r="I148" s="208"/>
      <c r="J148" s="207">
        <f>ROUND(I148*H148,2)</f>
        <v>0</v>
      </c>
      <c r="K148" s="205" t="s">
        <v>141</v>
      </c>
      <c r="L148" s="43"/>
      <c r="M148" s="209" t="s">
        <v>19</v>
      </c>
      <c r="N148" s="210" t="s">
        <v>43</v>
      </c>
      <c r="O148" s="83"/>
      <c r="P148" s="211">
        <f>O148*H148</f>
        <v>0</v>
      </c>
      <c r="Q148" s="211">
        <v>6.9999999999999994E-05</v>
      </c>
      <c r="R148" s="211">
        <f>Q148*H148</f>
        <v>0.0055999999999999991</v>
      </c>
      <c r="S148" s="211">
        <v>0</v>
      </c>
      <c r="T148" s="21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3" t="s">
        <v>206</v>
      </c>
      <c r="AT148" s="213" t="s">
        <v>137</v>
      </c>
      <c r="AU148" s="213" t="s">
        <v>82</v>
      </c>
      <c r="AY148" s="16" t="s">
        <v>134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80</v>
      </c>
      <c r="BK148" s="214">
        <f>ROUND(I148*H148,2)</f>
        <v>0</v>
      </c>
      <c r="BL148" s="16" t="s">
        <v>206</v>
      </c>
      <c r="BM148" s="213" t="s">
        <v>718</v>
      </c>
    </row>
    <row r="149" s="13" customFormat="1">
      <c r="A149" s="13"/>
      <c r="B149" s="215"/>
      <c r="C149" s="216"/>
      <c r="D149" s="217" t="s">
        <v>144</v>
      </c>
      <c r="E149" s="218" t="s">
        <v>19</v>
      </c>
      <c r="F149" s="219" t="s">
        <v>719</v>
      </c>
      <c r="G149" s="216"/>
      <c r="H149" s="220">
        <v>80</v>
      </c>
      <c r="I149" s="221"/>
      <c r="J149" s="216"/>
      <c r="K149" s="216"/>
      <c r="L149" s="222"/>
      <c r="M149" s="223"/>
      <c r="N149" s="224"/>
      <c r="O149" s="224"/>
      <c r="P149" s="224"/>
      <c r="Q149" s="224"/>
      <c r="R149" s="224"/>
      <c r="S149" s="224"/>
      <c r="T149" s="22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6" t="s">
        <v>144</v>
      </c>
      <c r="AU149" s="226" t="s">
        <v>82</v>
      </c>
      <c r="AV149" s="13" t="s">
        <v>82</v>
      </c>
      <c r="AW149" s="13" t="s">
        <v>33</v>
      </c>
      <c r="AX149" s="13" t="s">
        <v>80</v>
      </c>
      <c r="AY149" s="226" t="s">
        <v>134</v>
      </c>
    </row>
    <row r="150" s="2" customFormat="1" ht="16.5" customHeight="1">
      <c r="A150" s="37"/>
      <c r="B150" s="38"/>
      <c r="C150" s="203" t="s">
        <v>219</v>
      </c>
      <c r="D150" s="203" t="s">
        <v>137</v>
      </c>
      <c r="E150" s="204" t="s">
        <v>720</v>
      </c>
      <c r="F150" s="205" t="s">
        <v>721</v>
      </c>
      <c r="G150" s="206" t="s">
        <v>140</v>
      </c>
      <c r="H150" s="207">
        <v>80</v>
      </c>
      <c r="I150" s="208"/>
      <c r="J150" s="207">
        <f>ROUND(I150*H150,2)</f>
        <v>0</v>
      </c>
      <c r="K150" s="205" t="s">
        <v>141</v>
      </c>
      <c r="L150" s="43"/>
      <c r="M150" s="240" t="s">
        <v>19</v>
      </c>
      <c r="N150" s="241" t="s">
        <v>43</v>
      </c>
      <c r="O150" s="242"/>
      <c r="P150" s="243">
        <f>O150*H150</f>
        <v>0</v>
      </c>
      <c r="Q150" s="243">
        <v>0.00013999999999999999</v>
      </c>
      <c r="R150" s="243">
        <f>Q150*H150</f>
        <v>0.011199999999999998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3" t="s">
        <v>206</v>
      </c>
      <c r="AT150" s="213" t="s">
        <v>137</v>
      </c>
      <c r="AU150" s="213" t="s">
        <v>82</v>
      </c>
      <c r="AY150" s="16" t="s">
        <v>134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80</v>
      </c>
      <c r="BK150" s="214">
        <f>ROUND(I150*H150,2)</f>
        <v>0</v>
      </c>
      <c r="BL150" s="16" t="s">
        <v>206</v>
      </c>
      <c r="BM150" s="213" t="s">
        <v>722</v>
      </c>
    </row>
    <row r="151" s="2" customFormat="1" ht="6.96" customHeight="1">
      <c r="A151" s="37"/>
      <c r="B151" s="58"/>
      <c r="C151" s="59"/>
      <c r="D151" s="59"/>
      <c r="E151" s="59"/>
      <c r="F151" s="59"/>
      <c r="G151" s="59"/>
      <c r="H151" s="59"/>
      <c r="I151" s="59"/>
      <c r="J151" s="59"/>
      <c r="K151" s="59"/>
      <c r="L151" s="43"/>
      <c r="M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</sheetData>
  <sheetProtection sheet="1" autoFilter="0" formatColumns="0" formatRows="0" objects="1" scenarios="1" spinCount="100000" saltValue="Kmef/bnruB8+XWbCg2DQ3zwpzEE35HoKoEJWqu2FXzLt3U/NZ2hR+Wg/IOWygCOH0fjAuUONdP7TmHIXLp91OA==" hashValue="o1T6yTp8v1n4Pq73j7QtiOsZbvTAubA0eQy0YsU0LladF5SXlJxkeJyu0jwS7a1xTkj8pMZROdyrGtEkzzjK5A==" algorithmName="SHA-512" password="CC35"/>
  <autoFilter ref="C89:K15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101</v>
      </c>
      <c r="L4" s="19"/>
      <c r="M4" s="130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Střecha domova mládeže, spojovací krček a dílny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723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ROUND((SUM(BE80:BE85)),  2)</f>
        <v>0</v>
      </c>
      <c r="G33" s="37"/>
      <c r="H33" s="37"/>
      <c r="I33" s="147">
        <v>0.20999999999999999</v>
      </c>
      <c r="J33" s="146">
        <f>ROUND(((SUM(BE80:BE85))*I33),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ROUND((SUM(BF80:BF85)),  2)</f>
        <v>0</v>
      </c>
      <c r="G34" s="37"/>
      <c r="H34" s="37"/>
      <c r="I34" s="147">
        <v>0.14999999999999999</v>
      </c>
      <c r="J34" s="146">
        <f>ROUND(((SUM(BF80:BF85))*I34),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ROUND((SUM(BG80:BG85)),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ROUND((SUM(BH80:BH85)),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ROUND((SUM(BI80:BI85)),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VON - vedlejší a ostatní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105</v>
      </c>
      <c r="D57" s="161"/>
      <c r="E57" s="161"/>
      <c r="F57" s="161"/>
      <c r="G57" s="161"/>
      <c r="H57" s="161"/>
      <c r="I57" s="161"/>
      <c r="J57" s="162" t="s">
        <v>106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107</v>
      </c>
    </row>
    <row r="60" hidden="1" s="9" customFormat="1" ht="24.96" customHeight="1">
      <c r="A60" s="9"/>
      <c r="B60" s="164"/>
      <c r="C60" s="165"/>
      <c r="D60" s="166" t="s">
        <v>724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/>
    <row r="64" hidden="1"/>
    <row r="65" hidden="1"/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119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>Střecha domova mládeže, spojovací krček a dílny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102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VON - vedlejší a ostatní náklady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>Školní 280, 331 01 Plasy</v>
      </c>
      <c r="G74" s="39"/>
      <c r="H74" s="39"/>
      <c r="I74" s="31" t="s">
        <v>23</v>
      </c>
      <c r="J74" s="71" t="str">
        <f>IF(J12="","",J12)</f>
        <v>22. 6. 2021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>Gymnázium a střední odborná škola, Plasy</v>
      </c>
      <c r="G76" s="39"/>
      <c r="H76" s="39"/>
      <c r="I76" s="31" t="s">
        <v>31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29</v>
      </c>
      <c r="D77" s="39"/>
      <c r="E77" s="39"/>
      <c r="F77" s="26" t="str">
        <f>IF(E18="","",E18)</f>
        <v>Vyplň údaj</v>
      </c>
      <c r="G77" s="39"/>
      <c r="H77" s="39"/>
      <c r="I77" s="31" t="s">
        <v>34</v>
      </c>
      <c r="J77" s="35" t="str">
        <f>E24</f>
        <v>Ing. Jaroslav Suchý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1" customFormat="1" ht="29.28" customHeight="1">
      <c r="A79" s="176"/>
      <c r="B79" s="177"/>
      <c r="C79" s="178" t="s">
        <v>120</v>
      </c>
      <c r="D79" s="179" t="s">
        <v>57</v>
      </c>
      <c r="E79" s="179" t="s">
        <v>53</v>
      </c>
      <c r="F79" s="179" t="s">
        <v>54</v>
      </c>
      <c r="G79" s="179" t="s">
        <v>121</v>
      </c>
      <c r="H79" s="179" t="s">
        <v>122</v>
      </c>
      <c r="I79" s="179" t="s">
        <v>123</v>
      </c>
      <c r="J79" s="179" t="s">
        <v>106</v>
      </c>
      <c r="K79" s="180" t="s">
        <v>124</v>
      </c>
      <c r="L79" s="181"/>
      <c r="M79" s="91" t="s">
        <v>19</v>
      </c>
      <c r="N79" s="92" t="s">
        <v>42</v>
      </c>
      <c r="O79" s="92" t="s">
        <v>125</v>
      </c>
      <c r="P79" s="92" t="s">
        <v>126</v>
      </c>
      <c r="Q79" s="92" t="s">
        <v>127</v>
      </c>
      <c r="R79" s="92" t="s">
        <v>128</v>
      </c>
      <c r="S79" s="92" t="s">
        <v>129</v>
      </c>
      <c r="T79" s="93" t="s">
        <v>130</v>
      </c>
      <c r="U79" s="176"/>
      <c r="V79" s="176"/>
      <c r="W79" s="176"/>
      <c r="X79" s="176"/>
      <c r="Y79" s="176"/>
      <c r="Z79" s="176"/>
      <c r="AA79" s="176"/>
      <c r="AB79" s="176"/>
      <c r="AC79" s="176"/>
      <c r="AD79" s="176"/>
      <c r="AE79" s="176"/>
    </row>
    <row r="80" s="2" customFormat="1" ht="22.8" customHeight="1">
      <c r="A80" s="37"/>
      <c r="B80" s="38"/>
      <c r="C80" s="98" t="s">
        <v>131</v>
      </c>
      <c r="D80" s="39"/>
      <c r="E80" s="39"/>
      <c r="F80" s="39"/>
      <c r="G80" s="39"/>
      <c r="H80" s="39"/>
      <c r="I80" s="39"/>
      <c r="J80" s="182">
        <f>BK80</f>
        <v>0</v>
      </c>
      <c r="K80" s="39"/>
      <c r="L80" s="43"/>
      <c r="M80" s="94"/>
      <c r="N80" s="183"/>
      <c r="O80" s="95"/>
      <c r="P80" s="184">
        <f>P81</f>
        <v>0</v>
      </c>
      <c r="Q80" s="95"/>
      <c r="R80" s="184">
        <f>R81</f>
        <v>0</v>
      </c>
      <c r="S80" s="95"/>
      <c r="T80" s="185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71</v>
      </c>
      <c r="AU80" s="16" t="s">
        <v>107</v>
      </c>
      <c r="BK80" s="186">
        <f>BK81</f>
        <v>0</v>
      </c>
    </row>
    <row r="81" s="12" customFormat="1" ht="25.92" customHeight="1">
      <c r="A81" s="12"/>
      <c r="B81" s="187"/>
      <c r="C81" s="188"/>
      <c r="D81" s="189" t="s">
        <v>71</v>
      </c>
      <c r="E81" s="190" t="s">
        <v>725</v>
      </c>
      <c r="F81" s="190" t="s">
        <v>726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SUM(P82:P85)</f>
        <v>0</v>
      </c>
      <c r="Q81" s="195"/>
      <c r="R81" s="196">
        <f>SUM(R82:R85)</f>
        <v>0</v>
      </c>
      <c r="S81" s="195"/>
      <c r="T81" s="197">
        <f>SUM(T82:T85)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8" t="s">
        <v>158</v>
      </c>
      <c r="AT81" s="199" t="s">
        <v>71</v>
      </c>
      <c r="AU81" s="199" t="s">
        <v>72</v>
      </c>
      <c r="AY81" s="198" t="s">
        <v>134</v>
      </c>
      <c r="BK81" s="200">
        <f>SUM(BK82:BK85)</f>
        <v>0</v>
      </c>
    </row>
    <row r="82" s="2" customFormat="1" ht="16.5" customHeight="1">
      <c r="A82" s="37"/>
      <c r="B82" s="38"/>
      <c r="C82" s="203" t="s">
        <v>80</v>
      </c>
      <c r="D82" s="203" t="s">
        <v>137</v>
      </c>
      <c r="E82" s="204" t="s">
        <v>727</v>
      </c>
      <c r="F82" s="205" t="s">
        <v>728</v>
      </c>
      <c r="G82" s="206" t="s">
        <v>729</v>
      </c>
      <c r="H82" s="207">
        <v>1</v>
      </c>
      <c r="I82" s="208"/>
      <c r="J82" s="207">
        <f>ROUND(I82*H82,2)</f>
        <v>0</v>
      </c>
      <c r="K82" s="205" t="s">
        <v>141</v>
      </c>
      <c r="L82" s="43"/>
      <c r="M82" s="209" t="s">
        <v>19</v>
      </c>
      <c r="N82" s="210" t="s">
        <v>43</v>
      </c>
      <c r="O82" s="83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13" t="s">
        <v>730</v>
      </c>
      <c r="AT82" s="213" t="s">
        <v>137</v>
      </c>
      <c r="AU82" s="213" t="s">
        <v>80</v>
      </c>
      <c r="AY82" s="16" t="s">
        <v>134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6" t="s">
        <v>80</v>
      </c>
      <c r="BK82" s="214">
        <f>ROUND(I82*H82,2)</f>
        <v>0</v>
      </c>
      <c r="BL82" s="16" t="s">
        <v>730</v>
      </c>
      <c r="BM82" s="213" t="s">
        <v>731</v>
      </c>
    </row>
    <row r="83" s="2" customFormat="1" ht="16.5" customHeight="1">
      <c r="A83" s="37"/>
      <c r="B83" s="38"/>
      <c r="C83" s="203" t="s">
        <v>82</v>
      </c>
      <c r="D83" s="203" t="s">
        <v>137</v>
      </c>
      <c r="E83" s="204" t="s">
        <v>732</v>
      </c>
      <c r="F83" s="205" t="s">
        <v>733</v>
      </c>
      <c r="G83" s="206" t="s">
        <v>729</v>
      </c>
      <c r="H83" s="207">
        <v>1</v>
      </c>
      <c r="I83" s="208"/>
      <c r="J83" s="207">
        <f>ROUND(I83*H83,2)</f>
        <v>0</v>
      </c>
      <c r="K83" s="205" t="s">
        <v>141</v>
      </c>
      <c r="L83" s="43"/>
      <c r="M83" s="209" t="s">
        <v>19</v>
      </c>
      <c r="N83" s="210" t="s">
        <v>43</v>
      </c>
      <c r="O83" s="83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13" t="s">
        <v>730</v>
      </c>
      <c r="AT83" s="213" t="s">
        <v>137</v>
      </c>
      <c r="AU83" s="213" t="s">
        <v>80</v>
      </c>
      <c r="AY83" s="16" t="s">
        <v>134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6" t="s">
        <v>80</v>
      </c>
      <c r="BK83" s="214">
        <f>ROUND(I83*H83,2)</f>
        <v>0</v>
      </c>
      <c r="BL83" s="16" t="s">
        <v>730</v>
      </c>
      <c r="BM83" s="213" t="s">
        <v>734</v>
      </c>
    </row>
    <row r="84" s="2" customFormat="1" ht="16.5" customHeight="1">
      <c r="A84" s="37"/>
      <c r="B84" s="38"/>
      <c r="C84" s="203" t="s">
        <v>135</v>
      </c>
      <c r="D84" s="203" t="s">
        <v>137</v>
      </c>
      <c r="E84" s="204" t="s">
        <v>735</v>
      </c>
      <c r="F84" s="205" t="s">
        <v>736</v>
      </c>
      <c r="G84" s="206" t="s">
        <v>729</v>
      </c>
      <c r="H84" s="207">
        <v>1</v>
      </c>
      <c r="I84" s="208"/>
      <c r="J84" s="207">
        <f>ROUND(I84*H84,2)</f>
        <v>0</v>
      </c>
      <c r="K84" s="205" t="s">
        <v>141</v>
      </c>
      <c r="L84" s="43"/>
      <c r="M84" s="209" t="s">
        <v>19</v>
      </c>
      <c r="N84" s="210" t="s">
        <v>43</v>
      </c>
      <c r="O84" s="83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3" t="s">
        <v>730</v>
      </c>
      <c r="AT84" s="213" t="s">
        <v>137</v>
      </c>
      <c r="AU84" s="213" t="s">
        <v>80</v>
      </c>
      <c r="AY84" s="16" t="s">
        <v>134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6" t="s">
        <v>80</v>
      </c>
      <c r="BK84" s="214">
        <f>ROUND(I84*H84,2)</f>
        <v>0</v>
      </c>
      <c r="BL84" s="16" t="s">
        <v>730</v>
      </c>
      <c r="BM84" s="213" t="s">
        <v>737</v>
      </c>
    </row>
    <row r="85" s="2" customFormat="1" ht="16.5" customHeight="1">
      <c r="A85" s="37"/>
      <c r="B85" s="38"/>
      <c r="C85" s="203" t="s">
        <v>142</v>
      </c>
      <c r="D85" s="203" t="s">
        <v>137</v>
      </c>
      <c r="E85" s="204" t="s">
        <v>738</v>
      </c>
      <c r="F85" s="205" t="s">
        <v>739</v>
      </c>
      <c r="G85" s="206" t="s">
        <v>740</v>
      </c>
      <c r="H85" s="207">
        <v>1</v>
      </c>
      <c r="I85" s="208"/>
      <c r="J85" s="207">
        <f>ROUND(I85*H85,2)</f>
        <v>0</v>
      </c>
      <c r="K85" s="205" t="s">
        <v>141</v>
      </c>
      <c r="L85" s="43"/>
      <c r="M85" s="240" t="s">
        <v>19</v>
      </c>
      <c r="N85" s="241" t="s">
        <v>43</v>
      </c>
      <c r="O85" s="242"/>
      <c r="P85" s="243">
        <f>O85*H85</f>
        <v>0</v>
      </c>
      <c r="Q85" s="243">
        <v>0</v>
      </c>
      <c r="R85" s="243">
        <f>Q85*H85</f>
        <v>0</v>
      </c>
      <c r="S85" s="243">
        <v>0</v>
      </c>
      <c r="T85" s="244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3" t="s">
        <v>730</v>
      </c>
      <c r="AT85" s="213" t="s">
        <v>137</v>
      </c>
      <c r="AU85" s="213" t="s">
        <v>80</v>
      </c>
      <c r="AY85" s="16" t="s">
        <v>134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6" t="s">
        <v>80</v>
      </c>
      <c r="BK85" s="214">
        <f>ROUND(I85*H85,2)</f>
        <v>0</v>
      </c>
      <c r="BL85" s="16" t="s">
        <v>730</v>
      </c>
      <c r="BM85" s="213" t="s">
        <v>741</v>
      </c>
    </row>
    <row r="86" s="2" customFormat="1" ht="6.96" customHeight="1">
      <c r="A86" s="37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43"/>
      <c r="M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</sheetData>
  <sheetProtection sheet="1" autoFilter="0" formatColumns="0" formatRows="0" objects="1" scenarios="1" spinCount="100000" saltValue="w+tYj15tr4D5xBavoVQTnvD96ysgVjj68+XE3opJlBlP5o5PGoQc19VwJtBdqidp0rfrYeeHeWRLUjVfw/SfHw==" hashValue="iL1NGm2K6mSsnS0pSAbuucAxU+mLCNo3TT6Feo2iw5+Gd0u1v3ipoA2dzwDYjadCED9LbRDBxeHzSXlIl0dBSQ==" algorithmName="SHA-512" password="CC35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2021-07-07T08:20:54Z</dcterms:created>
  <dcterms:modified xsi:type="dcterms:W3CDTF">2021-07-07T08:21:06Z</dcterms:modified>
</cp:coreProperties>
</file>